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Gróf\2020\01-Akumulační nádrže - PřF\Zadávací dokumentace-Petra Kopová-OVZ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IO03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'IO03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'IO03 1 Pol'!$A$1:$W$193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A83" i="12" l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8" i="12"/>
  <c r="M58" i="12" s="1"/>
  <c r="I58" i="12"/>
  <c r="K58" i="12"/>
  <c r="K57" i="12" s="1"/>
  <c r="O58" i="12"/>
  <c r="Q58" i="12"/>
  <c r="V58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93" i="12"/>
  <c r="M93" i="12" s="1"/>
  <c r="I93" i="12"/>
  <c r="K93" i="12"/>
  <c r="O93" i="12"/>
  <c r="Q93" i="12"/>
  <c r="V93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V139" i="12"/>
  <c r="G140" i="12"/>
  <c r="M140" i="12" s="1"/>
  <c r="M139" i="12" s="1"/>
  <c r="I140" i="12"/>
  <c r="I139" i="12" s="1"/>
  <c r="K140" i="12"/>
  <c r="K139" i="12" s="1"/>
  <c r="O140" i="12"/>
  <c r="O139" i="12" s="1"/>
  <c r="Q140" i="12"/>
  <c r="Q139" i="12" s="1"/>
  <c r="V140" i="12"/>
  <c r="G142" i="12"/>
  <c r="G141" i="12" s="1"/>
  <c r="I55" i="1" s="1"/>
  <c r="I142" i="12"/>
  <c r="I141" i="12" s="1"/>
  <c r="K142" i="12"/>
  <c r="K141" i="12" s="1"/>
  <c r="O142" i="12"/>
  <c r="O141" i="12" s="1"/>
  <c r="Q142" i="12"/>
  <c r="Q141" i="12" s="1"/>
  <c r="V142" i="12"/>
  <c r="V141" i="12" s="1"/>
  <c r="G144" i="12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I158" i="12"/>
  <c r="K158" i="12"/>
  <c r="M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I163" i="12"/>
  <c r="K163" i="12"/>
  <c r="M163" i="12"/>
  <c r="O163" i="12"/>
  <c r="Q163" i="12"/>
  <c r="V163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I171" i="12"/>
  <c r="K171" i="12"/>
  <c r="M171" i="12"/>
  <c r="O171" i="12"/>
  <c r="Q171" i="12"/>
  <c r="V171" i="12"/>
  <c r="G172" i="12"/>
  <c r="M172" i="12" s="1"/>
  <c r="I172" i="12"/>
  <c r="K172" i="12"/>
  <c r="O172" i="12"/>
  <c r="Q172" i="12"/>
  <c r="V172" i="12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I173" i="12" s="1"/>
  <c r="K176" i="12"/>
  <c r="O176" i="12"/>
  <c r="Q176" i="12"/>
  <c r="V176" i="12"/>
  <c r="G177" i="12"/>
  <c r="I177" i="12"/>
  <c r="K177" i="12"/>
  <c r="M177" i="12"/>
  <c r="O177" i="12"/>
  <c r="Q177" i="12"/>
  <c r="V177" i="12"/>
  <c r="V178" i="12"/>
  <c r="G179" i="12"/>
  <c r="M179" i="12" s="1"/>
  <c r="M178" i="12" s="1"/>
  <c r="I179" i="12"/>
  <c r="I178" i="12" s="1"/>
  <c r="K179" i="12"/>
  <c r="K178" i="12" s="1"/>
  <c r="O179" i="12"/>
  <c r="O178" i="12" s="1"/>
  <c r="Q179" i="12"/>
  <c r="Q178" i="12" s="1"/>
  <c r="V179" i="12"/>
  <c r="G181" i="12"/>
  <c r="M181" i="12" s="1"/>
  <c r="M180" i="12" s="1"/>
  <c r="I181" i="12"/>
  <c r="I180" i="12" s="1"/>
  <c r="K181" i="12"/>
  <c r="K180" i="12" s="1"/>
  <c r="O181" i="12"/>
  <c r="O180" i="12" s="1"/>
  <c r="Q181" i="12"/>
  <c r="Q180" i="12" s="1"/>
  <c r="V181" i="12"/>
  <c r="V180" i="12" s="1"/>
  <c r="AE183" i="12"/>
  <c r="F40" i="1" s="1"/>
  <c r="I19" i="1"/>
  <c r="AF183" i="12" l="1"/>
  <c r="G39" i="1" s="1"/>
  <c r="G42" i="1" s="1"/>
  <c r="G25" i="1" s="1"/>
  <c r="A25" i="1" s="1"/>
  <c r="A26" i="1" s="1"/>
  <c r="G26" i="1" s="1"/>
  <c r="M142" i="12"/>
  <c r="M141" i="12" s="1"/>
  <c r="I44" i="12"/>
  <c r="V165" i="12"/>
  <c r="O165" i="12"/>
  <c r="Q60" i="12"/>
  <c r="I57" i="12"/>
  <c r="G143" i="12"/>
  <c r="I56" i="1" s="1"/>
  <c r="V57" i="12"/>
  <c r="I165" i="12"/>
  <c r="O44" i="12"/>
  <c r="Q44" i="12"/>
  <c r="K8" i="12"/>
  <c r="G180" i="12"/>
  <c r="I61" i="1" s="1"/>
  <c r="I20" i="1" s="1"/>
  <c r="O173" i="12"/>
  <c r="K154" i="12"/>
  <c r="K143" i="12"/>
  <c r="I8" i="12"/>
  <c r="F41" i="1"/>
  <c r="Q67" i="12"/>
  <c r="O60" i="12"/>
  <c r="M173" i="12"/>
  <c r="K165" i="12"/>
  <c r="K60" i="12"/>
  <c r="Q173" i="12"/>
  <c r="K173" i="12"/>
  <c r="Q165" i="12"/>
  <c r="V154" i="12"/>
  <c r="O154" i="12"/>
  <c r="V143" i="12"/>
  <c r="K44" i="12"/>
  <c r="Q143" i="12"/>
  <c r="K67" i="12"/>
  <c r="I67" i="12"/>
  <c r="G8" i="12"/>
  <c r="O8" i="12"/>
  <c r="Q154" i="12"/>
  <c r="O143" i="12"/>
  <c r="Q57" i="12"/>
  <c r="V8" i="12"/>
  <c r="F39" i="1"/>
  <c r="G165" i="12"/>
  <c r="I58" i="1" s="1"/>
  <c r="I154" i="12"/>
  <c r="O67" i="12"/>
  <c r="G60" i="12"/>
  <c r="I52" i="1" s="1"/>
  <c r="V60" i="12"/>
  <c r="O57" i="12"/>
  <c r="Q8" i="12"/>
  <c r="V173" i="12"/>
  <c r="G154" i="12"/>
  <c r="I57" i="1" s="1"/>
  <c r="I143" i="12"/>
  <c r="V67" i="12"/>
  <c r="I60" i="12"/>
  <c r="V44" i="12"/>
  <c r="M154" i="12"/>
  <c r="M57" i="12"/>
  <c r="M67" i="12"/>
  <c r="M44" i="12"/>
  <c r="G178" i="12"/>
  <c r="I60" i="1" s="1"/>
  <c r="I18" i="1" s="1"/>
  <c r="G57" i="12"/>
  <c r="I51" i="1" s="1"/>
  <c r="G139" i="12"/>
  <c r="I54" i="1" s="1"/>
  <c r="G67" i="12"/>
  <c r="I53" i="1" s="1"/>
  <c r="G44" i="12"/>
  <c r="I50" i="1" s="1"/>
  <c r="G173" i="12"/>
  <c r="I59" i="1" s="1"/>
  <c r="M168" i="12"/>
  <c r="M165" i="12" s="1"/>
  <c r="M144" i="12"/>
  <c r="M143" i="12" s="1"/>
  <c r="M63" i="12"/>
  <c r="M60" i="12" s="1"/>
  <c r="M16" i="12"/>
  <c r="M8" i="12" s="1"/>
  <c r="J28" i="1"/>
  <c r="J26" i="1"/>
  <c r="G38" i="1"/>
  <c r="F38" i="1"/>
  <c r="H32" i="1"/>
  <c r="J23" i="1"/>
  <c r="J24" i="1"/>
  <c r="J25" i="1"/>
  <c r="J27" i="1"/>
  <c r="E24" i="1"/>
  <c r="E26" i="1"/>
  <c r="G41" i="1" l="1"/>
  <c r="H41" i="1" s="1"/>
  <c r="I41" i="1" s="1"/>
  <c r="I17" i="1"/>
  <c r="G40" i="1"/>
  <c r="H40" i="1" s="1"/>
  <c r="I40" i="1" s="1"/>
  <c r="H39" i="1"/>
  <c r="F42" i="1"/>
  <c r="G183" i="12"/>
  <c r="I49" i="1"/>
  <c r="I39" i="1" l="1"/>
  <c r="I42" i="1" s="1"/>
  <c r="H42" i="1"/>
  <c r="I16" i="1"/>
  <c r="I21" i="1" s="1"/>
  <c r="I62" i="1"/>
  <c r="G23" i="1"/>
  <c r="A23" i="1" s="1"/>
  <c r="A24" i="1" s="1"/>
  <c r="G24" i="1" s="1"/>
  <c r="A27" i="1" s="1"/>
  <c r="A29" i="1" s="1"/>
  <c r="G29" i="1" s="1"/>
  <c r="G27" i="1" s="1"/>
  <c r="G28" i="1"/>
  <c r="J61" i="1" l="1"/>
  <c r="J49" i="1"/>
  <c r="J54" i="1"/>
  <c r="J51" i="1"/>
  <c r="J56" i="1"/>
  <c r="J58" i="1"/>
  <c r="J50" i="1"/>
  <c r="J52" i="1"/>
  <c r="J53" i="1"/>
  <c r="J55" i="1"/>
  <c r="J60" i="1"/>
  <c r="J57" i="1"/>
  <c r="J59" i="1"/>
  <c r="J39" i="1"/>
  <c r="J42" i="1" s="1"/>
  <c r="J41" i="1"/>
  <c r="J40" i="1"/>
  <c r="J6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<sst xmlns="http://schemas.openxmlformats.org/spreadsheetml/2006/main" count="1130" uniqueCount="440">
  <si>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</si>
  <si>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</si>
  <si>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</si>
  <si>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</si>
  <si>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</si>
  <si>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</si>
  <si>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</si>
  <si>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</si>
  <si>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</si>
  <si>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</si>
  <si>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</si>
  <si>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</si>
  <si>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</si>
  <si>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</si>
  <si>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</si>
  <si>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</si>
  <si>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</si>
  <si>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</si>
  <si>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</si>
  <si>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</si>
  <si>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</si>
  <si>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</si>
  <si>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</si>
  <si>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</si>
  <si>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</si>
  <si>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</si>
  <si>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</si>
  <si>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</si>
  <si>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</si>
  <si>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</si>
  <si>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</si>
  <si>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</si>
  <si>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</si>
  <si>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</si>
  <si>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</si>
  <si>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</si>
  <si>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</si>
  <si>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</si>
  <si>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</si>
  <si>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</si>
  <si>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</si>
  <si>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</si>
  <si>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</si>
  <si>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</si>
  <si>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Dešťová kanalizace</t>
  </si>
  <si>
    <t>IO03</t>
  </si>
  <si>
    <t>Objekt:</t>
  </si>
  <si>
    <t>Rozpočet:</t>
  </si>
  <si>
    <t>Ing. Lenka Nováková</t>
  </si>
  <si>
    <t>2018-26</t>
  </si>
  <si>
    <t>Botanická zahrada - vybudování akumulační nádrže na dešťovou vodu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</si>
  <si>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</si>
  <si>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</si>
  <si>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</si>
  <si>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</si>
  <si>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</si>
  <si>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</si>
  <si>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</si>
  <si>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</si>
  <si>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</si>
  <si>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</si>
  <si>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</si>
  <si>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</si>
  <si>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</si>
  <si>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</si>
  <si>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</si>
  <si>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</si>
  <si>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</si>
  <si>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</si>
  <si>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721</t>
  </si>
  <si>
    <t>Vnitřní kanalizace</t>
  </si>
  <si>
    <t>722</t>
  </si>
  <si>
    <t>Vnitřní vodovod</t>
  </si>
  <si>
    <t>724</t>
  </si>
  <si>
    <t>Strojní vybavení</t>
  </si>
  <si>
    <t>764</t>
  </si>
  <si>
    <t>Konstrukce klempířské</t>
  </si>
  <si>
    <t>M46</t>
  </si>
  <si>
    <t>Zemní práce při montážích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</si>
  <si>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</si>
  <si>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</si>
  <si>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</si>
  <si>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</si>
  <si>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</si>
  <si>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</si>
  <si>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</si>
  <si>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</si>
  <si>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</si>
  <si>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</si>
  <si>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</si>
  <si>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</si>
  <si>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</si>
  <si>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</si>
  <si>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</si>
  <si>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</si>
  <si>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</si>
  <si>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</si>
  <si>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</si>
  <si>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</si>
  <si>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</si>
  <si>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</si>
  <si>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</si>
  <si>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</si>
  <si>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</si>
  <si>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</si>
  <si>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</si>
  <si>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</si>
  <si>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113106121</t>
  </si>
  <si>
    <t>Rozebrání dlažeb z betonových dlaždic na sucho</t>
  </si>
  <si>
    <t>m2</t>
  </si>
  <si>
    <t>RTS 18/ II</t>
  </si>
  <si>
    <t>POL1_</t>
  </si>
  <si>
    <t>113106211</t>
  </si>
  <si>
    <t>Rozebrání dlažeb z velkých kostek v kam. těženém</t>
  </si>
  <si>
    <t>113107535</t>
  </si>
  <si>
    <t>Odstranění podkladu pl. 50 m2,kam.drcené tl.35 cm</t>
  </si>
  <si>
    <t>113107545</t>
  </si>
  <si>
    <t>Odstranění podkladu pl. 50 m2,kam.drcené tl.45 cm</t>
  </si>
  <si>
    <t>113202111</t>
  </si>
  <si>
    <t>Vytrhání obrub obrubníků silničních</t>
  </si>
  <si>
    <t>m</t>
  </si>
  <si>
    <t>121101100</t>
  </si>
  <si>
    <t>Sejmutí ornice, pl. do 400 m2, přemístění do 50 m</t>
  </si>
  <si>
    <t>m3</t>
  </si>
  <si>
    <t>131301202</t>
  </si>
  <si>
    <t>Hloubení zapažených jam v hor.4 do 1000 m3</t>
  </si>
  <si>
    <t>131301209</t>
  </si>
  <si>
    <t>Příplatek za lepivost - hloubení zapaž.jam v hor.4</t>
  </si>
  <si>
    <t>132301211</t>
  </si>
  <si>
    <t>Hloubení rýh š.do 200 cm hor.4 do 100 m3, STROJNĚ</t>
  </si>
  <si>
    <t>132301219</t>
  </si>
  <si>
    <t>Přípl.za lepivost,hloubení rýh 200cm,hor.4,STROJNĚ</t>
  </si>
  <si>
    <t>151101101</t>
  </si>
  <si>
    <t>Pažení a rozepření stěn rýh - příložné - hl.do 2 m</t>
  </si>
  <si>
    <t>151101102</t>
  </si>
  <si>
    <t>Pažení a rozepření stěn rýh - příložné - hl.do 4 m</t>
  </si>
  <si>
    <t>151101111</t>
  </si>
  <si>
    <t>Odstranění pažení stěn rýh - příložné - hl. do 2 m</t>
  </si>
  <si>
    <t>151101112</t>
  </si>
  <si>
    <t>Odstranění pažení stěn rýh - příložné - hl. do 4 m</t>
  </si>
  <si>
    <t>151401202</t>
  </si>
  <si>
    <t>Pažení stěn výkopu hnané, štětovnicemi, hl. do 8 m</t>
  </si>
  <si>
    <t>151401212</t>
  </si>
  <si>
    <t>Odstranění pažení stěn ze štětovnic,hnané,hl.do 8m</t>
  </si>
  <si>
    <t>161101101</t>
  </si>
  <si>
    <t>Svislé přemístění výkopku z hor.1-4 do 2,5 m</t>
  </si>
  <si>
    <t>161101103</t>
  </si>
  <si>
    <t>Svislé přemístění výkopku z hor.1-4 do 6,0 m</t>
  </si>
  <si>
    <t>162201102</t>
  </si>
  <si>
    <t>Vodorovné přemístění výkopku z hor.1-4 do 50 m</t>
  </si>
  <si>
    <t>162701105</t>
  </si>
  <si>
    <t>Vodorovné přemístění výkopku z hor.1-4 do 10000 m</t>
  </si>
  <si>
    <t>162701109</t>
  </si>
  <si>
    <t>Příplatek k vod. přemístění hor.1-4 za další 1 km</t>
  </si>
  <si>
    <t>167101102</t>
  </si>
  <si>
    <t>Nakládání výkopku z hor.1-4 v množství nad 100 m3</t>
  </si>
  <si>
    <t>174101101</t>
  </si>
  <si>
    <t>Zásyp jam, rýh, šachet se zhutněním</t>
  </si>
  <si>
    <t>175101101</t>
  </si>
  <si>
    <t>Obsyp potrubí bez prohození sypaniny, s dodáním štěrkopísku frakce 0 - 22 mm</t>
  </si>
  <si>
    <t>175101109</t>
  </si>
  <si>
    <t>Příplatek za prohození sypaniny pro obsyp potrubí</t>
  </si>
  <si>
    <t>180402111</t>
  </si>
  <si>
    <t>Založení trávníku parkového výsevem v rovině</t>
  </si>
  <si>
    <t>181301102</t>
  </si>
  <si>
    <t>Rozprostření ornice, rovina, tl. 10-15 cm,do 500m2</t>
  </si>
  <si>
    <t>199000002</t>
  </si>
  <si>
    <t>Poplatek za skládku horniny 1- 4</t>
  </si>
  <si>
    <t>167101102R00a</t>
  </si>
  <si>
    <t>Nakládání výkopku z hor.1-4 v množství nad 100 m3, Zásyp</t>
  </si>
  <si>
    <t>Vlastní</t>
  </si>
  <si>
    <t>Indiv</t>
  </si>
  <si>
    <t>800100</t>
  </si>
  <si>
    <t>Dmtž a zpětná motnáž dřevěné pergoly velké</t>
  </si>
  <si>
    <t>soub.</t>
  </si>
  <si>
    <t>800102</t>
  </si>
  <si>
    <t>Dmtž a zpětná motnáž dřevěné pergoly malé</t>
  </si>
  <si>
    <t>80010205</t>
  </si>
  <si>
    <t>Zhotovení prostupu pro potrubí d63 v podlaze vč. zpětného zapravení a zaizolování podlahy</t>
  </si>
  <si>
    <t>soub</t>
  </si>
  <si>
    <t>80010800</t>
  </si>
  <si>
    <t>Těžké přemostění L=3,5m</t>
  </si>
  <si>
    <t>kus</t>
  </si>
  <si>
    <t>00572410</t>
  </si>
  <si>
    <t>Směs travní parková II. mírná zátěž PROFI, á 25 kg</t>
  </si>
  <si>
    <t>kg</t>
  </si>
  <si>
    <t>SPCM</t>
  </si>
  <si>
    <t>POL3_</t>
  </si>
  <si>
    <t>5833120101</t>
  </si>
  <si>
    <t xml:space="preserve">Stabilizační zemina </t>
  </si>
  <si>
    <t xml:space="preserve">m3    </t>
  </si>
  <si>
    <t>271571112</t>
  </si>
  <si>
    <t>Polštář základu ze štěrkopísku netříděného</t>
  </si>
  <si>
    <t>274313311</t>
  </si>
  <si>
    <t xml:space="preserve">Beton základových pasů prostý C 8/10 </t>
  </si>
  <si>
    <t>274351215</t>
  </si>
  <si>
    <t>Bednění stěn základových pasů - zřízení, bednicí materiál prkna</t>
  </si>
  <si>
    <t>274351216</t>
  </si>
  <si>
    <t>Bednění stěn základových pasů - odstranění</t>
  </si>
  <si>
    <t>273320160</t>
  </si>
  <si>
    <t>Základová deska ŽB z betonu C 30/37, vč.bednění, výztuž 150 kg/m3</t>
  </si>
  <si>
    <t>POL2_</t>
  </si>
  <si>
    <t>Skladba/Norma</t>
  </si>
  <si>
    <t>NOR</t>
  </si>
  <si>
    <t>273323611R00</t>
  </si>
  <si>
    <t>Železobeton základ. desek vodostavební C 30/37</t>
  </si>
  <si>
    <t>273351215R00</t>
  </si>
  <si>
    <t>Bednění stěn základových desek - zřízení</t>
  </si>
  <si>
    <t>273351216R00</t>
  </si>
  <si>
    <t>Bednění stěn základových desek - odstranění</t>
  </si>
  <si>
    <t>273361821R00</t>
  </si>
  <si>
    <t>Výztuž základových desek z beton. oceli 10505 (R)</t>
  </si>
  <si>
    <t>t</t>
  </si>
  <si>
    <t>631313411R00</t>
  </si>
  <si>
    <t>Mazanina betonová tl. 8 - 12 cm C 8/10</t>
  </si>
  <si>
    <t>998011002R00</t>
  </si>
  <si>
    <t>Přesun hmot pro budovy zděné výšky do 12 m</t>
  </si>
  <si>
    <t>451572111</t>
  </si>
  <si>
    <t>Lože pod potrubí ze štěrkopísku 0 - 4 mm</t>
  </si>
  <si>
    <t>171156606000</t>
  </si>
  <si>
    <t>Jeřáb mobil. na autopodvozku 25 t</t>
  </si>
  <si>
    <t>Sh</t>
  </si>
  <si>
    <t>STROJ</t>
  </si>
  <si>
    <t>POL6_</t>
  </si>
  <si>
    <t>564761111</t>
  </si>
  <si>
    <t>Podklad z kameniva drceného vel.32-63 mm,tl. 20 cm</t>
  </si>
  <si>
    <t>564831111</t>
  </si>
  <si>
    <t>Podklad ze štěrkodrti po zhutnění tloušťky 10 cm, štěrkodrť frakce 16-32 mm</t>
  </si>
  <si>
    <t>596215041</t>
  </si>
  <si>
    <t>Kladení zámkové dlažby tl. 8 cm do drtě tl. 5 cm</t>
  </si>
  <si>
    <t>583315004</t>
  </si>
  <si>
    <t>Kamenivo těžené frakce  8/16 B Jihomor. kraj</t>
  </si>
  <si>
    <t>58337306</t>
  </si>
  <si>
    <t>Štěrkopísek frakce 0-8 tř.B</t>
  </si>
  <si>
    <t>59245020</t>
  </si>
  <si>
    <t>Dlažba zámková H-PROFIL 20x16,5x6 cm přírodní</t>
  </si>
  <si>
    <t>871241121</t>
  </si>
  <si>
    <t>Montáž potrubí polyetylenového ve výkopu d 90 mm</t>
  </si>
  <si>
    <t>871313121</t>
  </si>
  <si>
    <t>Montáž trub z plastu, gumový kroužek, DN 150</t>
  </si>
  <si>
    <t>871353121</t>
  </si>
  <si>
    <t>Montáž trub z plastu, gumový kroužek, DN 250</t>
  </si>
  <si>
    <t>877363121</t>
  </si>
  <si>
    <t>Montáž tvarovek odboč. plast. gum. kroužek DN 250</t>
  </si>
  <si>
    <t>877313123</t>
  </si>
  <si>
    <t>Montáž tvarovek jednoos. plast. gum.kroužek DN 150</t>
  </si>
  <si>
    <t>877353123</t>
  </si>
  <si>
    <t>Montáž tvarovek jednoos. plast. gum.kroužek DN 200</t>
  </si>
  <si>
    <t>877363123</t>
  </si>
  <si>
    <t>Montáž tvarovek jednoos. plast. gum.kroužek DN 250</t>
  </si>
  <si>
    <t>892241111</t>
  </si>
  <si>
    <t>Tlaková zkouška vodovodního potrubí DN 80</t>
  </si>
  <si>
    <t>894421111</t>
  </si>
  <si>
    <t>Osazení betonových dílců šachet, skruže rovné, na kroužek, do 0,5 t</t>
  </si>
  <si>
    <t>894421112</t>
  </si>
  <si>
    <t>Osazení betonových dílců šachet do 1,4 t, skruže rovné, na kroužek, do 1,4 t</t>
  </si>
  <si>
    <t>894422111</t>
  </si>
  <si>
    <t>Osazení betonových dílců šachet, skruže přechodové, na kroužek</t>
  </si>
  <si>
    <t>894423111</t>
  </si>
  <si>
    <t>Osazení betonových dílců šachet, šachtová dna, na kroužek, do 2,0 t</t>
  </si>
  <si>
    <t>899102111</t>
  </si>
  <si>
    <t>Osazení poklopu s rámem do 100 kg</t>
  </si>
  <si>
    <t>899104111</t>
  </si>
  <si>
    <t>Osazení poklopu s rámem nad 150 kg</t>
  </si>
  <si>
    <t>500-100</t>
  </si>
  <si>
    <t>Retenční nádrž betonová prefabrikovaná V=33m3, vč. dopravy</t>
  </si>
  <si>
    <t>kompl</t>
  </si>
  <si>
    <t>Retenční nádrž prefabrikovaná z vodostavebního vibrolisovaného betonu. Nádrž je staticky navržena na vztlak spodní vody, která může být až po strop nádrže při zásypu zeminy min.600mm.</t>
  </si>
  <si>
    <t>POP</t>
  </si>
  <si>
    <t>- tl. stěny 150mm</t>
  </si>
  <si>
    <t>- síla dna 150mm</t>
  </si>
  <si>
    <t>Součástí ceny je:</t>
  </si>
  <si>
    <t>- doprava na stavbu</t>
  </si>
  <si>
    <t>- těsnící a spojovací materiál</t>
  </si>
  <si>
    <t>- poplastovaná stupadla v RN</t>
  </si>
  <si>
    <t>- jeřáb nosnost do 100t pro kompletaci</t>
  </si>
  <si>
    <t>- kompletace výrobku na stavbě</t>
  </si>
  <si>
    <t>7300100</t>
  </si>
  <si>
    <t>Filtrační šachta DN1000, vč. montáže</t>
  </si>
  <si>
    <t>1) Dno prázdné nízké T1000 - 1ks</t>
  </si>
  <si>
    <t>2) Skruž rovná T1000 H=1,0m - 2 ks</t>
  </si>
  <si>
    <t>3) Filtr nečistot T1000 - 1 ks</t>
  </si>
  <si>
    <t>4) Skruž rovná T1000 H=0,25m - 1 ks</t>
  </si>
  <si>
    <t>5) Přechodový konus T1000 - 1,0/0,64m - 1ks</t>
  </si>
  <si>
    <t>6) Betonový prstenec T1000/600</t>
  </si>
  <si>
    <t>7) Těsnění - 5 ks</t>
  </si>
  <si>
    <t>7300120</t>
  </si>
  <si>
    <t xml:space="preserve">Úprava napojení stáv. kanalizace na realizovanou kanalizaci </t>
  </si>
  <si>
    <t>73001200</t>
  </si>
  <si>
    <t>Odstranění betonových šachet</t>
  </si>
  <si>
    <t>8713500</t>
  </si>
  <si>
    <t xml:space="preserve">Oprava kanalizačního potrubí bezvýkopovou metodou DN200, L=20,5m, vč. opravy vnitřního povrchu revizní šachty RŠ2 </t>
  </si>
  <si>
    <t>871353121R01</t>
  </si>
  <si>
    <t>Montáž trub z plastu, gumový kroužek, DN 200</t>
  </si>
  <si>
    <t>10002550</t>
  </si>
  <si>
    <t>ISO Spojka pro PE potrubí/vnější závit d32-3/4"</t>
  </si>
  <si>
    <t>286136741</t>
  </si>
  <si>
    <t>Trubka  voda SDR11  32x3,0 mm L=6 m, PE100 RC třívrstvé potrubí, barva modrá</t>
  </si>
  <si>
    <t>286136750</t>
  </si>
  <si>
    <t>Trubka voda SDR11  63x5,8 mm L=6 m, PE100 RC třívrstvé potrubí, barva modrá</t>
  </si>
  <si>
    <t>286147907</t>
  </si>
  <si>
    <t>Trubka kanalizační odolná PPKGEM 125x3,9x1000 mm</t>
  </si>
  <si>
    <t>286147908</t>
  </si>
  <si>
    <t>Trubka kanalizační odolná PPKGEM 125x3,9x2000 mm</t>
  </si>
  <si>
    <t>286147913</t>
  </si>
  <si>
    <t>Trubka kanalizační odolná PPKGEM 160x4,9x1000 mm</t>
  </si>
  <si>
    <t>286147914</t>
  </si>
  <si>
    <t>Trubka kanalizační odolná PPKGEM 160x4,9x2000 mm</t>
  </si>
  <si>
    <t>286147916</t>
  </si>
  <si>
    <t>Trubka kanalizační odolná PPKGEM 160x4,9x5000 mm</t>
  </si>
  <si>
    <t>286147918</t>
  </si>
  <si>
    <t>Trubka kanalizační odolná PPKGEM 200x6,2x500 mm</t>
  </si>
  <si>
    <t>286147920</t>
  </si>
  <si>
    <t>Trubka kanalizační odolná PPKGEM 200x6,2x2000 mm</t>
  </si>
  <si>
    <t>286147925</t>
  </si>
  <si>
    <t>Trubka kanalizační odolná PPKGEM 250x7,7x1000 mm</t>
  </si>
  <si>
    <t>286147927</t>
  </si>
  <si>
    <t>Trubka kanalizační odolná PPKGEM 250x7,7x3000 mm</t>
  </si>
  <si>
    <t>28653322.A</t>
  </si>
  <si>
    <t>Koleno 90° elektrosvařovací ELGEF Plus d 32 mm</t>
  </si>
  <si>
    <t>28653325.A</t>
  </si>
  <si>
    <t>Koleno 90° elektrosvařovací ELGEF Plus d 63 mm</t>
  </si>
  <si>
    <t>28656141</t>
  </si>
  <si>
    <t>Koleno kanalizační odolné PPKGB DN 125 mm 45°</t>
  </si>
  <si>
    <t>28656142</t>
  </si>
  <si>
    <t>Koleno kanalizační odolné PPKGB DN 160 mm 45°</t>
  </si>
  <si>
    <t>28656144</t>
  </si>
  <si>
    <t>Koleno kanalizační odolné PPKGB DN 250 mm 45°</t>
  </si>
  <si>
    <t>28656157</t>
  </si>
  <si>
    <t>Redukce kanalizační odolná PPKGR DN 160/125 mm, excentrická</t>
  </si>
  <si>
    <t>28656158</t>
  </si>
  <si>
    <t>Redukce kanalizační odolná PPKGR DN 200/160 mm, excentrická</t>
  </si>
  <si>
    <t>28656159</t>
  </si>
  <si>
    <t>Redukce kanalizační odolná PPKGR DN 250/200 mm, excentrická</t>
  </si>
  <si>
    <t>28656160</t>
  </si>
  <si>
    <t>Redukce kanalizační odolná PPKGR DN 315/250 mm, excentrická</t>
  </si>
  <si>
    <t>28656168</t>
  </si>
  <si>
    <t>Odbočka kanalizační odolná PPKGEA DN 250/160mm 45°</t>
  </si>
  <si>
    <t>28656169</t>
  </si>
  <si>
    <t>Odbočka kanalizační odolná PPKGEA DN 250/250mm 45°</t>
  </si>
  <si>
    <t>553400025</t>
  </si>
  <si>
    <t xml:space="preserve"> Poklop litinový bez odvět. "B3" B125</t>
  </si>
  <si>
    <t>55340325</t>
  </si>
  <si>
    <t xml:space="preserve">Poklop D 400-GU-B-1 litinový, bez odvětrání </t>
  </si>
  <si>
    <t>58954270</t>
  </si>
  <si>
    <t>KOPOS III - pevnost v tl. 2,0 Mpa, suspenze cementopopílková</t>
  </si>
  <si>
    <t>59224332.A</t>
  </si>
  <si>
    <t>Skruž šachetní TBS-Q.1 100/25/12</t>
  </si>
  <si>
    <t>59224333.A</t>
  </si>
  <si>
    <t>Skruž šachetní TBS-Q.1 100/50/12</t>
  </si>
  <si>
    <t>59224336.A</t>
  </si>
  <si>
    <t>Skruž šachetní TBS-Q.1 100/100/12</t>
  </si>
  <si>
    <t>59224348.A</t>
  </si>
  <si>
    <t>Prstenec vyrovn šachetní TBW-Q.1 63/8</t>
  </si>
  <si>
    <t>59224348.AR01</t>
  </si>
  <si>
    <t>Prstenec vyrovn šachetní TBW-Q.1 63/6</t>
  </si>
  <si>
    <t>59224353.A</t>
  </si>
  <si>
    <t>Konus šachetní TBR-Q.1 100-63/58/12 KPS</t>
  </si>
  <si>
    <t>59224368.A</t>
  </si>
  <si>
    <t>Dno šachetní přímé TBZ-Q.1 100/100 V max. 60</t>
  </si>
  <si>
    <t>59224373.A</t>
  </si>
  <si>
    <t>Těsnění elastom pro šach díly EMT - DN 1000</t>
  </si>
  <si>
    <t>916531111</t>
  </si>
  <si>
    <t>Osazení záhon.obrubníků do lože z C12/15 bez opěry, včetně obrubníku   50/5/20 cm</t>
  </si>
  <si>
    <t>998276101</t>
  </si>
  <si>
    <t>Přesun hmot, trubní vedení plastová, otevř. výkop</t>
  </si>
  <si>
    <t>POL7_</t>
  </si>
  <si>
    <t>721140935</t>
  </si>
  <si>
    <t>Oprava - přechod z plastových trub na litinu DN100</t>
  </si>
  <si>
    <t>721170967</t>
  </si>
  <si>
    <t>Oprava - propojení dosavadního potrubí PVC D 160</t>
  </si>
  <si>
    <t>721242110</t>
  </si>
  <si>
    <t>Lapač střešních splavenin PP HL600, kloub, zápachová klapka, koš na listí, DN 100</t>
  </si>
  <si>
    <t>721290113</t>
  </si>
  <si>
    <t>Zkouška těsnosti kanalizace vodou DN 300</t>
  </si>
  <si>
    <t>721300922</t>
  </si>
  <si>
    <t>Pročištění ležatých svodů do DN 300</t>
  </si>
  <si>
    <t>721300941</t>
  </si>
  <si>
    <t>Pročištění dvorních vpustí DN 300</t>
  </si>
  <si>
    <t>721300942</t>
  </si>
  <si>
    <t>Pročistění lapačů střešních splavenin</t>
  </si>
  <si>
    <t>721300922R00A</t>
  </si>
  <si>
    <t>Pročištění okapních žlabů do DN 300</t>
  </si>
  <si>
    <t>998721101</t>
  </si>
  <si>
    <t>Přesun hmot pro vnitřní kanalizaci, výšky do 6 m</t>
  </si>
  <si>
    <t>998721192</t>
  </si>
  <si>
    <t>Příplatek zvětš. přesun, vnitřní kanaliz. do 100 m</t>
  </si>
  <si>
    <t>722130231</t>
  </si>
  <si>
    <t>Potrubí z trub.závit.pozink.svařovan. 11343,DN 15</t>
  </si>
  <si>
    <t>722130232</t>
  </si>
  <si>
    <t>Potrubí z trub.závit.pozink.svařovan. 11343,DN 20</t>
  </si>
  <si>
    <t>722235656</t>
  </si>
  <si>
    <t>Ventil vod.zpětný DN 50</t>
  </si>
  <si>
    <t>722235126</t>
  </si>
  <si>
    <t>Kohout vod.kul,vnitřní-vnitřní z. DN 50</t>
  </si>
  <si>
    <t>722237133</t>
  </si>
  <si>
    <t>Kohout vod.kulový s vypouš., DN 25</t>
  </si>
  <si>
    <t>722239101</t>
  </si>
  <si>
    <t>Montáž vodovodních armatur 2závity, G 1/2</t>
  </si>
  <si>
    <t>734293322</t>
  </si>
  <si>
    <t>722-10015</t>
  </si>
  <si>
    <t>žlab pozinkovaný d63, L=2m</t>
  </si>
  <si>
    <t>998722101</t>
  </si>
  <si>
    <t>Přesun hmot pro vnitřní vodovod, výšky do 6 m</t>
  </si>
  <si>
    <t>998722192</t>
  </si>
  <si>
    <t>Příplatek zvětš. přesun, vnitřní vodovod do 100 m</t>
  </si>
  <si>
    <t>724149101</t>
  </si>
  <si>
    <t>Montáž čerpadel stroj.ponorných do 40 l, bez potr.</t>
  </si>
  <si>
    <t>72410050</t>
  </si>
  <si>
    <t>Ponorné čerpadlo kal. pro přečerpávání dešťové vody, oběžné kolo d130, Q=4 l/s, H=12m, 400V, DN50</t>
  </si>
  <si>
    <t>72410052</t>
  </si>
  <si>
    <t>Instalační součásti pro stacionární mokrou instalaci pro hloubku instalace 4,5 m (lanové vedení), DN50</t>
  </si>
  <si>
    <t>72410060</t>
  </si>
  <si>
    <t>Ponorné čerpadlo pro venkovní zálivku, zavěšené na ocelovém lanku , Q=0,5 l/s, H=35m, 230V, G 5/4"</t>
  </si>
  <si>
    <t>72410061</t>
  </si>
  <si>
    <t>Upevňovací lano z nylonu, 15 m</t>
  </si>
  <si>
    <t>998724101</t>
  </si>
  <si>
    <t>Přesun hmot pro strojní vybavení, výšky do 6 m</t>
  </si>
  <si>
    <t>998724192</t>
  </si>
  <si>
    <t>Příplatek zvětš. přesun, strojní vybavení do 100 m</t>
  </si>
  <si>
    <t>764454202</t>
  </si>
  <si>
    <t>Odpadní trouby z Pz plechu, kruhové, D 100 mm</t>
  </si>
  <si>
    <t>764454801</t>
  </si>
  <si>
    <t>Demontáž odpadních trub kruhových,D 75 a 100 mm</t>
  </si>
  <si>
    <t>764100800</t>
  </si>
  <si>
    <t>Úprava napojení nových svodů na stáv. okapní žlaby</t>
  </si>
  <si>
    <t>998764102</t>
  </si>
  <si>
    <t>Přesun hmot pro klempířské konstr., výšky do 12 m</t>
  </si>
  <si>
    <t>460490012</t>
  </si>
  <si>
    <t>Fólie výstražná z PVC, šířka 33 cm</t>
  </si>
  <si>
    <t>00523  R</t>
  </si>
  <si>
    <t>Zkoušky a revize, Provedení revite kanalizace kamerou</t>
  </si>
  <si>
    <t>Soubor</t>
  </si>
  <si>
    <t>POL99_0</t>
  </si>
  <si>
    <t>SUM</t>
  </si>
  <si>
    <t>Poznámky uchazeče k zadání</t>
  </si>
  <si>
    <t>POPUZIV</t>
  </si>
  <si>
    <t>- výška stropu 150mm</t>
  </si>
  <si>
    <t>END</t>
  </si>
  <si>
    <t>Kohout kulový zahradní DN15 x DN20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</si>
</sst>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rgb="FFB2B2B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45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29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40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sqref="A1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36" zoomScaleNormal="100" zoomScaleSheetLayoutView="75" workbookViewId="0">
      <selection activeCell="M24" sqref="M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3"/>
      <c r="B2" s="78" t="s">
        <v>24</v>
      </c>
      <c r="C2" s="79"/>
      <c r="D2" s="80" t="s">
        <v>49</v>
      </c>
      <c r="E2" s="220" t="s">
        <v>50</v>
      </c>
      <c r="F2" s="221"/>
      <c r="G2" s="221"/>
      <c r="H2" s="221"/>
      <c r="I2" s="221"/>
      <c r="J2" s="222"/>
      <c r="O2" s="2"/>
    </row>
    <row r="3" spans="1:15" ht="27" customHeight="1" x14ac:dyDescent="0.2">
      <c r="A3" s="3"/>
      <c r="B3" s="81" t="s">
        <v>46</v>
      </c>
      <c r="C3" s="79"/>
      <c r="D3" s="82" t="s">
        <v>45</v>
      </c>
      <c r="E3" s="223" t="s">
        <v>44</v>
      </c>
      <c r="F3" s="224"/>
      <c r="G3" s="224"/>
      <c r="H3" s="224"/>
      <c r="I3" s="224"/>
      <c r="J3" s="225"/>
    </row>
    <row r="4" spans="1:15" ht="23.25" customHeight="1" x14ac:dyDescent="0.2">
      <c r="A4" s="77">
        <v>676</v>
      </c>
      <c r="B4" s="83" t="s">
        <v>47</v>
      </c>
      <c r="C4" s="84"/>
      <c r="D4" s="85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27"/>
      <c r="E11" s="227"/>
      <c r="F11" s="227"/>
      <c r="G11" s="227"/>
      <c r="H11" s="26" t="s">
        <v>42</v>
      </c>
      <c r="I11" s="87"/>
      <c r="J11" s="10"/>
    </row>
    <row r="12" spans="1:15" ht="15.75" customHeight="1" x14ac:dyDescent="0.2">
      <c r="A12" s="3"/>
      <c r="B12" s="39"/>
      <c r="C12" s="24"/>
      <c r="D12" s="208"/>
      <c r="E12" s="208"/>
      <c r="F12" s="208"/>
      <c r="G12" s="208"/>
      <c r="H12" s="26" t="s">
        <v>36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12"/>
      <c r="F13" s="213"/>
      <c r="G13" s="21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 t="s">
        <v>48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26"/>
      <c r="F15" s="226"/>
      <c r="G15" s="228"/>
      <c r="H15" s="228"/>
      <c r="I15" s="228" t="s">
        <v>31</v>
      </c>
      <c r="J15" s="229"/>
    </row>
    <row r="16" spans="1:15" ht="23.25" customHeight="1" x14ac:dyDescent="0.2">
      <c r="A16" s="139" t="s">
        <v>26</v>
      </c>
      <c r="B16" s="55" t="s">
        <v>26</v>
      </c>
      <c r="C16" s="56"/>
      <c r="D16" s="57"/>
      <c r="E16" s="199"/>
      <c r="F16" s="200"/>
      <c r="G16" s="199"/>
      <c r="H16" s="200"/>
      <c r="I16" s="199">
        <f>SUMIF(F49:F61,A16,I49:I61)+SUMIF(F49:F61,"PSU",I49:I61)</f>
        <v>0</v>
      </c>
      <c r="J16" s="201"/>
    </row>
    <row r="17" spans="1:10" ht="23.25" customHeight="1" x14ac:dyDescent="0.2">
      <c r="A17" s="139" t="s">
        <v>27</v>
      </c>
      <c r="B17" s="55" t="s">
        <v>27</v>
      </c>
      <c r="C17" s="56"/>
      <c r="D17" s="57"/>
      <c r="E17" s="199"/>
      <c r="F17" s="200"/>
      <c r="G17" s="199"/>
      <c r="H17" s="200"/>
      <c r="I17" s="199">
        <f>SUMIF(F49:F61,A17,I49:I61)</f>
        <v>0</v>
      </c>
      <c r="J17" s="201"/>
    </row>
    <row r="18" spans="1:10" ht="23.25" customHeight="1" x14ac:dyDescent="0.2">
      <c r="A18" s="139" t="s">
        <v>28</v>
      </c>
      <c r="B18" s="55" t="s">
        <v>28</v>
      </c>
      <c r="C18" s="56"/>
      <c r="D18" s="57"/>
      <c r="E18" s="199"/>
      <c r="F18" s="200"/>
      <c r="G18" s="199"/>
      <c r="H18" s="200"/>
      <c r="I18" s="199">
        <f>SUMIF(F49:F61,A18,I49:I61)</f>
        <v>0</v>
      </c>
      <c r="J18" s="201"/>
    </row>
    <row r="19" spans="1:10" ht="23.25" customHeight="1" x14ac:dyDescent="0.2">
      <c r="A19" s="139" t="s">
        <v>80</v>
      </c>
      <c r="B19" s="55" t="s">
        <v>29</v>
      </c>
      <c r="C19" s="56"/>
      <c r="D19" s="57"/>
      <c r="E19" s="199"/>
      <c r="F19" s="200"/>
      <c r="G19" s="199"/>
      <c r="H19" s="200"/>
      <c r="I19" s="199">
        <f>SUMIF(F49:F61,A19,I49:I61)</f>
        <v>0</v>
      </c>
      <c r="J19" s="201"/>
    </row>
    <row r="20" spans="1:10" ht="23.25" customHeight="1" x14ac:dyDescent="0.2">
      <c r="A20" s="139" t="s">
        <v>79</v>
      </c>
      <c r="B20" s="55" t="s">
        <v>30</v>
      </c>
      <c r="C20" s="56"/>
      <c r="D20" s="57"/>
      <c r="E20" s="199"/>
      <c r="F20" s="200"/>
      <c r="G20" s="199"/>
      <c r="H20" s="200"/>
      <c r="I20" s="199">
        <f>SUMIF(F49:F61,A20,I49:I61)</f>
        <v>0</v>
      </c>
      <c r="J20" s="201"/>
    </row>
    <row r="21" spans="1:10" ht="23.25" customHeight="1" x14ac:dyDescent="0.2">
      <c r="A21" s="3"/>
      <c r="B21" s="72" t="s">
        <v>31</v>
      </c>
      <c r="C21" s="73"/>
      <c r="D21" s="74"/>
      <c r="E21" s="202"/>
      <c r="F21" s="230"/>
      <c r="G21" s="202"/>
      <c r="H21" s="230"/>
      <c r="I21" s="202">
        <f>SUM(I16:J20)</f>
        <v>0</v>
      </c>
      <c r="J21" s="203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197">
        <f>ZakladDPHSniVypocet</f>
        <v>0</v>
      </c>
      <c r="H23" s="198"/>
      <c r="I23" s="198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195">
        <f>IF(A24&gt;50, ROUNDUP(A23, 0), ROUNDDOWN(A23, 0))</f>
        <v>0</v>
      </c>
      <c r="H24" s="196"/>
      <c r="I24" s="196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197">
        <f>ZakladDPHZaklVypocet</f>
        <v>0</v>
      </c>
      <c r="H25" s="198"/>
      <c r="I25" s="198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17">
        <f>IF(A26&gt;50, ROUNDUP(A25, 0), ROUNDDOWN(A25, 0))</f>
        <v>0</v>
      </c>
      <c r="H26" s="218"/>
      <c r="I26" s="218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19">
        <f>CenaCelkem-(ZakladDPHSni+DPHSni+ZakladDPHZakl+DPHZakl)</f>
        <v>0</v>
      </c>
      <c r="H27" s="219"/>
      <c r="I27" s="219"/>
      <c r="J27" s="61" t="str">
        <f t="shared" si="0"/>
        <v>CZK</v>
      </c>
    </row>
    <row r="28" spans="1:10" ht="27.75" hidden="1" customHeight="1" thickBot="1" x14ac:dyDescent="0.25">
      <c r="A28" s="3"/>
      <c r="B28" s="116" t="s">
        <v>25</v>
      </c>
      <c r="C28" s="117"/>
      <c r="D28" s="117"/>
      <c r="E28" s="118"/>
      <c r="F28" s="119"/>
      <c r="G28" s="205">
        <f>ZakladDPHSniVypocet+ZakladDPHZaklVypocet</f>
        <v>0</v>
      </c>
      <c r="H28" s="205"/>
      <c r="I28" s="205"/>
      <c r="J28" s="12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6" t="s">
        <v>37</v>
      </c>
      <c r="C29" s="121"/>
      <c r="D29" s="121"/>
      <c r="E29" s="121"/>
      <c r="F29" s="121"/>
      <c r="G29" s="204">
        <f>IF(A29&gt;50, ROUNDUP(A27, 0), ROUNDDOWN(A27, 0))</f>
        <v>0</v>
      </c>
      <c r="H29" s="204"/>
      <c r="I29" s="204"/>
      <c r="J29" s="122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43920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06"/>
      <c r="E34" s="207"/>
      <c r="F34" s="29"/>
      <c r="G34" s="206"/>
      <c r="H34" s="207"/>
      <c r="I34" s="207"/>
      <c r="J34" s="36"/>
    </row>
    <row r="35" spans="1:10" ht="12.75" customHeight="1" x14ac:dyDescent="0.2">
      <c r="A35" s="3"/>
      <c r="B35" s="3"/>
      <c r="C35" s="4"/>
      <c r="D35" s="194" t="s">
        <v>2</v>
      </c>
      <c r="E35" s="194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51</v>
      </c>
      <c r="C39" s="231"/>
      <c r="D39" s="232"/>
      <c r="E39" s="232"/>
      <c r="F39" s="103">
        <f>'IO03 1 Pol'!AE183</f>
        <v>0</v>
      </c>
      <c r="G39" s="104">
        <f>'IO03 1 Pol'!AF183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45</v>
      </c>
      <c r="C40" s="233" t="s">
        <v>44</v>
      </c>
      <c r="D40" s="234"/>
      <c r="E40" s="234"/>
      <c r="F40" s="108">
        <f>'IO03 1 Pol'!AE183</f>
        <v>0</v>
      </c>
      <c r="G40" s="109">
        <f>'IO03 1 Pol'!AF183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43</v>
      </c>
      <c r="C41" s="231" t="s">
        <v>44</v>
      </c>
      <c r="D41" s="232"/>
      <c r="E41" s="232"/>
      <c r="F41" s="112">
        <f>'IO03 1 Pol'!AE183</f>
        <v>0</v>
      </c>
      <c r="G41" s="105">
        <f>'IO03 1 Pol'!AF183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235" t="s">
        <v>52</v>
      </c>
      <c r="C42" s="236"/>
      <c r="D42" s="236"/>
      <c r="E42" s="237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3" t="s">
        <v>54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55</v>
      </c>
      <c r="G48" s="129"/>
      <c r="H48" s="129"/>
      <c r="I48" s="129" t="s">
        <v>31</v>
      </c>
      <c r="J48" s="129" t="s">
        <v>0</v>
      </c>
    </row>
    <row r="49" spans="1:10" ht="25.5" customHeight="1" x14ac:dyDescent="0.2">
      <c r="A49" s="125"/>
      <c r="B49" s="130" t="s">
        <v>43</v>
      </c>
      <c r="C49" s="238" t="s">
        <v>56</v>
      </c>
      <c r="D49" s="239"/>
      <c r="E49" s="239"/>
      <c r="F49" s="135" t="s">
        <v>26</v>
      </c>
      <c r="G49" s="136"/>
      <c r="H49" s="136"/>
      <c r="I49" s="136">
        <f>'IO03 1 Pol'!G8</f>
        <v>0</v>
      </c>
      <c r="J49" s="133" t="str">
        <f>IF(I62=0,"",I49/I62*100)</f>
        <v/>
      </c>
    </row>
    <row r="50" spans="1:10" ht="25.5" customHeight="1" x14ac:dyDescent="0.2">
      <c r="A50" s="125"/>
      <c r="B50" s="130" t="s">
        <v>57</v>
      </c>
      <c r="C50" s="238" t="s">
        <v>58</v>
      </c>
      <c r="D50" s="239"/>
      <c r="E50" s="239"/>
      <c r="F50" s="135" t="s">
        <v>26</v>
      </c>
      <c r="G50" s="136"/>
      <c r="H50" s="136"/>
      <c r="I50" s="136">
        <f>'IO03 1 Pol'!G44</f>
        <v>0</v>
      </c>
      <c r="J50" s="133" t="str">
        <f>IF(I62=0,"",I50/I62*100)</f>
        <v/>
      </c>
    </row>
    <row r="51" spans="1:10" ht="25.5" customHeight="1" x14ac:dyDescent="0.2">
      <c r="A51" s="125"/>
      <c r="B51" s="130" t="s">
        <v>59</v>
      </c>
      <c r="C51" s="238" t="s">
        <v>60</v>
      </c>
      <c r="D51" s="239"/>
      <c r="E51" s="239"/>
      <c r="F51" s="135" t="s">
        <v>26</v>
      </c>
      <c r="G51" s="136"/>
      <c r="H51" s="136"/>
      <c r="I51" s="136">
        <f>'IO03 1 Pol'!G57</f>
        <v>0</v>
      </c>
      <c r="J51" s="133" t="str">
        <f>IF(I62=0,"",I51/I62*100)</f>
        <v/>
      </c>
    </row>
    <row r="52" spans="1:10" ht="25.5" customHeight="1" x14ac:dyDescent="0.2">
      <c r="A52" s="125"/>
      <c r="B52" s="130" t="s">
        <v>61</v>
      </c>
      <c r="C52" s="238" t="s">
        <v>62</v>
      </c>
      <c r="D52" s="239"/>
      <c r="E52" s="239"/>
      <c r="F52" s="135" t="s">
        <v>26</v>
      </c>
      <c r="G52" s="136"/>
      <c r="H52" s="136"/>
      <c r="I52" s="136">
        <f>'IO03 1 Pol'!G60</f>
        <v>0</v>
      </c>
      <c r="J52" s="133" t="str">
        <f>IF(I62=0,"",I52/I62*100)</f>
        <v/>
      </c>
    </row>
    <row r="53" spans="1:10" ht="25.5" customHeight="1" x14ac:dyDescent="0.2">
      <c r="A53" s="125"/>
      <c r="B53" s="130" t="s">
        <v>63</v>
      </c>
      <c r="C53" s="238" t="s">
        <v>64</v>
      </c>
      <c r="D53" s="239"/>
      <c r="E53" s="239"/>
      <c r="F53" s="135" t="s">
        <v>26</v>
      </c>
      <c r="G53" s="136"/>
      <c r="H53" s="136"/>
      <c r="I53" s="136">
        <f>'IO03 1 Pol'!G67</f>
        <v>0</v>
      </c>
      <c r="J53" s="133" t="str">
        <f>IF(I62=0,"",I53/I62*100)</f>
        <v/>
      </c>
    </row>
    <row r="54" spans="1:10" ht="25.5" customHeight="1" x14ac:dyDescent="0.2">
      <c r="A54" s="125"/>
      <c r="B54" s="130" t="s">
        <v>65</v>
      </c>
      <c r="C54" s="238" t="s">
        <v>66</v>
      </c>
      <c r="D54" s="239"/>
      <c r="E54" s="239"/>
      <c r="F54" s="135" t="s">
        <v>26</v>
      </c>
      <c r="G54" s="136"/>
      <c r="H54" s="136"/>
      <c r="I54" s="136">
        <f>'IO03 1 Pol'!G139</f>
        <v>0</v>
      </c>
      <c r="J54" s="133" t="str">
        <f>IF(I62=0,"",I54/I62*100)</f>
        <v/>
      </c>
    </row>
    <row r="55" spans="1:10" ht="25.5" customHeight="1" x14ac:dyDescent="0.2">
      <c r="A55" s="125"/>
      <c r="B55" s="130" t="s">
        <v>67</v>
      </c>
      <c r="C55" s="238" t="s">
        <v>68</v>
      </c>
      <c r="D55" s="239"/>
      <c r="E55" s="239"/>
      <c r="F55" s="135" t="s">
        <v>26</v>
      </c>
      <c r="G55" s="136"/>
      <c r="H55" s="136"/>
      <c r="I55" s="136">
        <f>'IO03 1 Pol'!G141</f>
        <v>0</v>
      </c>
      <c r="J55" s="133" t="str">
        <f>IF(I62=0,"",I55/I62*100)</f>
        <v/>
      </c>
    </row>
    <row r="56" spans="1:10" ht="25.5" customHeight="1" x14ac:dyDescent="0.2">
      <c r="A56" s="125"/>
      <c r="B56" s="130" t="s">
        <v>69</v>
      </c>
      <c r="C56" s="238" t="s">
        <v>70</v>
      </c>
      <c r="D56" s="239"/>
      <c r="E56" s="239"/>
      <c r="F56" s="135" t="s">
        <v>27</v>
      </c>
      <c r="G56" s="136"/>
      <c r="H56" s="136"/>
      <c r="I56" s="136">
        <f>'IO03 1 Pol'!G143</f>
        <v>0</v>
      </c>
      <c r="J56" s="133" t="str">
        <f>IF(I62=0,"",I56/I62*100)</f>
        <v/>
      </c>
    </row>
    <row r="57" spans="1:10" ht="25.5" customHeight="1" x14ac:dyDescent="0.2">
      <c r="A57" s="125"/>
      <c r="B57" s="130" t="s">
        <v>71</v>
      </c>
      <c r="C57" s="238" t="s">
        <v>72</v>
      </c>
      <c r="D57" s="239"/>
      <c r="E57" s="239"/>
      <c r="F57" s="135" t="s">
        <v>27</v>
      </c>
      <c r="G57" s="136"/>
      <c r="H57" s="136"/>
      <c r="I57" s="136">
        <f>'IO03 1 Pol'!G154</f>
        <v>0</v>
      </c>
      <c r="J57" s="133" t="str">
        <f>IF(I62=0,"",I57/I62*100)</f>
        <v/>
      </c>
    </row>
    <row r="58" spans="1:10" ht="25.5" customHeight="1" x14ac:dyDescent="0.2">
      <c r="A58" s="125"/>
      <c r="B58" s="130" t="s">
        <v>73</v>
      </c>
      <c r="C58" s="238" t="s">
        <v>74</v>
      </c>
      <c r="D58" s="239"/>
      <c r="E58" s="239"/>
      <c r="F58" s="135" t="s">
        <v>27</v>
      </c>
      <c r="G58" s="136"/>
      <c r="H58" s="136"/>
      <c r="I58" s="136">
        <f>'IO03 1 Pol'!G165</f>
        <v>0</v>
      </c>
      <c r="J58" s="133" t="str">
        <f>IF(I62=0,"",I58/I62*100)</f>
        <v/>
      </c>
    </row>
    <row r="59" spans="1:10" ht="25.5" customHeight="1" x14ac:dyDescent="0.2">
      <c r="A59" s="125"/>
      <c r="B59" s="130" t="s">
        <v>75</v>
      </c>
      <c r="C59" s="238" t="s">
        <v>76</v>
      </c>
      <c r="D59" s="239"/>
      <c r="E59" s="239"/>
      <c r="F59" s="135" t="s">
        <v>27</v>
      </c>
      <c r="G59" s="136"/>
      <c r="H59" s="136"/>
      <c r="I59" s="136">
        <f>'IO03 1 Pol'!G173</f>
        <v>0</v>
      </c>
      <c r="J59" s="133" t="str">
        <f>IF(I62=0,"",I59/I62*100)</f>
        <v/>
      </c>
    </row>
    <row r="60" spans="1:10" ht="25.5" customHeight="1" x14ac:dyDescent="0.2">
      <c r="A60" s="125"/>
      <c r="B60" s="130" t="s">
        <v>77</v>
      </c>
      <c r="C60" s="238" t="s">
        <v>78</v>
      </c>
      <c r="D60" s="239"/>
      <c r="E60" s="239"/>
      <c r="F60" s="135" t="s">
        <v>28</v>
      </c>
      <c r="G60" s="136"/>
      <c r="H60" s="136"/>
      <c r="I60" s="136">
        <f>'IO03 1 Pol'!G178</f>
        <v>0</v>
      </c>
      <c r="J60" s="133" t="str">
        <f>IF(I62=0,"",I60/I62*100)</f>
        <v/>
      </c>
    </row>
    <row r="61" spans="1:10" ht="25.5" customHeight="1" x14ac:dyDescent="0.2">
      <c r="A61" s="125"/>
      <c r="B61" s="130" t="s">
        <v>79</v>
      </c>
      <c r="C61" s="238" t="s">
        <v>30</v>
      </c>
      <c r="D61" s="239"/>
      <c r="E61" s="239"/>
      <c r="F61" s="135" t="s">
        <v>79</v>
      </c>
      <c r="G61" s="136"/>
      <c r="H61" s="136"/>
      <c r="I61" s="136">
        <f>'IO03 1 Pol'!G180</f>
        <v>0</v>
      </c>
      <c r="J61" s="133" t="str">
        <f>IF(I62=0,"",I61/I62*100)</f>
        <v/>
      </c>
    </row>
    <row r="62" spans="1:10" ht="25.5" customHeight="1" x14ac:dyDescent="0.2">
      <c r="A62" s="126"/>
      <c r="B62" s="131" t="s">
        <v>1</v>
      </c>
      <c r="C62" s="131"/>
      <c r="D62" s="132"/>
      <c r="E62" s="132"/>
      <c r="F62" s="137"/>
      <c r="G62" s="138"/>
      <c r="H62" s="138"/>
      <c r="I62" s="138">
        <f>SUM(I49:I61)</f>
        <v>0</v>
      </c>
      <c r="J62" s="134">
        <f>SUM(J49:J61)</f>
        <v>0</v>
      </c>
    </row>
    <row r="63" spans="1:10" x14ac:dyDescent="0.2">
      <c r="F63" s="90"/>
      <c r="G63" s="89"/>
      <c r="H63" s="90"/>
      <c r="I63" s="89"/>
      <c r="J63" s="91"/>
    </row>
    <row r="64" spans="1:10" x14ac:dyDescent="0.2">
      <c r="F64" s="90"/>
      <c r="G64" s="89"/>
      <c r="H64" s="90"/>
      <c r="I64" s="89"/>
      <c r="J64" s="91"/>
    </row>
    <row r="65" spans="6:10" x14ac:dyDescent="0.2">
      <c r="F65" s="90"/>
      <c r="G65" s="89"/>
      <c r="H65" s="90"/>
      <c r="I65" s="89"/>
      <c r="J65" s="91"/>
    </row>
  </sheetData>
  <sheetProtection algorithmName="SHA-512" hashValue="Q4mOK0GsYDQRe+7mZe/Nn7s7YnlcD0DrvpAAjq0vD6M2iKDL3+pZdWuoTo/qfuCGPGOogdJ3tQ+nvS0IRyQZ0Q==" saltValue="od4kf9D/zKEwalV777NCV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6" t="s">
        <v>8</v>
      </c>
      <c r="B2" s="75"/>
      <c r="C2" s="242"/>
      <c r="D2" s="242"/>
      <c r="E2" s="242"/>
      <c r="F2" s="242"/>
      <c r="G2" s="243"/>
    </row>
    <row r="3" spans="1:7" ht="24.95" customHeight="1" x14ac:dyDescent="0.2">
      <c r="A3" s="76" t="s">
        <v>9</v>
      </c>
      <c r="B3" s="75"/>
      <c r="C3" s="242"/>
      <c r="D3" s="242"/>
      <c r="E3" s="242"/>
      <c r="F3" s="242"/>
      <c r="G3" s="243"/>
    </row>
    <row r="4" spans="1:7" ht="24.95" customHeight="1" x14ac:dyDescent="0.2">
      <c r="A4" s="76" t="s">
        <v>10</v>
      </c>
      <c r="B4" s="75"/>
      <c r="C4" s="242"/>
      <c r="D4" s="242"/>
      <c r="E4" s="242"/>
      <c r="F4" s="242"/>
      <c r="G4" s="24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7"/>
  <sheetViews>
    <sheetView workbookViewId="0">
      <pane ySplit="7" topLeftCell="A8" activePane="bottomLeft" state="frozen"/>
      <selection pane="bottomLeft" activeCell="F12" sqref="F12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81</v>
      </c>
    </row>
    <row r="2" spans="1:60" ht="24.95" customHeight="1" x14ac:dyDescent="0.2">
      <c r="A2" s="141" t="s">
        <v>8</v>
      </c>
      <c r="B2" s="75" t="s">
        <v>49</v>
      </c>
      <c r="C2" s="263" t="s">
        <v>50</v>
      </c>
      <c r="D2" s="264"/>
      <c r="E2" s="264"/>
      <c r="F2" s="264"/>
      <c r="G2" s="265"/>
      <c r="AG2" t="s">
        <v>82</v>
      </c>
    </row>
    <row r="3" spans="1:60" ht="24.95" customHeight="1" x14ac:dyDescent="0.2">
      <c r="A3" s="141" t="s">
        <v>9</v>
      </c>
      <c r="B3" s="75" t="s">
        <v>45</v>
      </c>
      <c r="C3" s="263" t="s">
        <v>44</v>
      </c>
      <c r="D3" s="264"/>
      <c r="E3" s="264"/>
      <c r="F3" s="264"/>
      <c r="G3" s="265"/>
      <c r="AC3" s="88" t="s">
        <v>82</v>
      </c>
      <c r="AG3" t="s">
        <v>83</v>
      </c>
    </row>
    <row r="4" spans="1:60" ht="24.95" customHeight="1" x14ac:dyDescent="0.2">
      <c r="A4" s="142" t="s">
        <v>10</v>
      </c>
      <c r="B4" s="143" t="s">
        <v>43</v>
      </c>
      <c r="C4" s="266" t="s">
        <v>44</v>
      </c>
      <c r="D4" s="267"/>
      <c r="E4" s="267"/>
      <c r="F4" s="267"/>
      <c r="G4" s="268"/>
      <c r="AG4" t="s">
        <v>84</v>
      </c>
    </row>
    <row r="5" spans="1:60" x14ac:dyDescent="0.2">
      <c r="D5" s="140"/>
    </row>
    <row r="6" spans="1:60" ht="38.25" x14ac:dyDescent="0.2">
      <c r="A6" s="145" t="s">
        <v>85</v>
      </c>
      <c r="B6" s="147" t="s">
        <v>86</v>
      </c>
      <c r="C6" s="147" t="s">
        <v>87</v>
      </c>
      <c r="D6" s="146" t="s">
        <v>88</v>
      </c>
      <c r="E6" s="145" t="s">
        <v>89</v>
      </c>
      <c r="F6" s="144" t="s">
        <v>90</v>
      </c>
      <c r="G6" s="145" t="s">
        <v>31</v>
      </c>
      <c r="H6" s="148" t="s">
        <v>32</v>
      </c>
      <c r="I6" s="148" t="s">
        <v>91</v>
      </c>
      <c r="J6" s="148" t="s">
        <v>33</v>
      </c>
      <c r="K6" s="148" t="s">
        <v>92</v>
      </c>
      <c r="L6" s="148" t="s">
        <v>93</v>
      </c>
      <c r="M6" s="148" t="s">
        <v>94</v>
      </c>
      <c r="N6" s="148" t="s">
        <v>95</v>
      </c>
      <c r="O6" s="148" t="s">
        <v>96</v>
      </c>
      <c r="P6" s="148" t="s">
        <v>97</v>
      </c>
      <c r="Q6" s="148" t="s">
        <v>98</v>
      </c>
      <c r="R6" s="148" t="s">
        <v>99</v>
      </c>
      <c r="S6" s="148" t="s">
        <v>100</v>
      </c>
      <c r="T6" s="148" t="s">
        <v>101</v>
      </c>
      <c r="U6" s="148" t="s">
        <v>102</v>
      </c>
      <c r="V6" s="148" t="s">
        <v>103</v>
      </c>
      <c r="W6" s="148" t="s">
        <v>104</v>
      </c>
    </row>
    <row r="7" spans="1:60" hidden="1" x14ac:dyDescent="0.2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 x14ac:dyDescent="0.2">
      <c r="A8" s="166" t="s">
        <v>105</v>
      </c>
      <c r="B8" s="167" t="s">
        <v>43</v>
      </c>
      <c r="C8" s="184" t="s">
        <v>56</v>
      </c>
      <c r="D8" s="168"/>
      <c r="E8" s="169"/>
      <c r="F8" s="170"/>
      <c r="G8" s="171">
        <f>SUMIF(AG9:AG43,"&lt;&gt;NOR",G9:G43)</f>
        <v>0</v>
      </c>
      <c r="H8" s="165"/>
      <c r="I8" s="165">
        <f>SUM(I9:I43)</f>
        <v>0</v>
      </c>
      <c r="J8" s="165"/>
      <c r="K8" s="165">
        <f>SUM(K9:K43)</f>
        <v>0</v>
      </c>
      <c r="L8" s="165"/>
      <c r="M8" s="165">
        <f>SUM(M9:M43)</f>
        <v>0</v>
      </c>
      <c r="N8" s="165"/>
      <c r="O8" s="165">
        <f>SUM(O9:O43)</f>
        <v>27.35</v>
      </c>
      <c r="P8" s="165"/>
      <c r="Q8" s="165">
        <f>SUM(Q9:Q43)</f>
        <v>74.160000000000011</v>
      </c>
      <c r="R8" s="165"/>
      <c r="S8" s="165"/>
      <c r="T8" s="165"/>
      <c r="U8" s="165"/>
      <c r="V8" s="165">
        <f>SUM(V9:V43)</f>
        <v>821.5100000000001</v>
      </c>
      <c r="W8" s="165"/>
      <c r="AG8" t="s">
        <v>106</v>
      </c>
    </row>
    <row r="9" spans="1:60" outlineLevel="1" x14ac:dyDescent="0.2">
      <c r="A9" s="177">
        <v>1</v>
      </c>
      <c r="B9" s="178" t="s">
        <v>107</v>
      </c>
      <c r="C9" s="185" t="s">
        <v>108</v>
      </c>
      <c r="D9" s="179" t="s">
        <v>109</v>
      </c>
      <c r="E9" s="180">
        <v>44.400000000000006</v>
      </c>
      <c r="F9" s="191"/>
      <c r="G9" s="181">
        <f t="shared" ref="G9:G43" si="0">ROUND(E9*F9,2)</f>
        <v>0</v>
      </c>
      <c r="H9" s="159"/>
      <c r="I9" s="158">
        <f t="shared" ref="I9:I43" si="1">ROUND(E9*H9,2)</f>
        <v>0</v>
      </c>
      <c r="J9" s="159"/>
      <c r="K9" s="158">
        <f t="shared" ref="K9:K43" si="2">ROUND(E9*J9,2)</f>
        <v>0</v>
      </c>
      <c r="L9" s="158">
        <v>21</v>
      </c>
      <c r="M9" s="158">
        <f t="shared" ref="M9:M43" si="3">G9*(1+L9/100)</f>
        <v>0</v>
      </c>
      <c r="N9" s="158">
        <v>0</v>
      </c>
      <c r="O9" s="158">
        <f t="shared" ref="O9:O43" si="4">ROUND(E9*N9,2)</f>
        <v>0</v>
      </c>
      <c r="P9" s="158">
        <v>0.13800000000000001</v>
      </c>
      <c r="Q9" s="158">
        <f t="shared" ref="Q9:Q43" si="5">ROUND(E9*P9,2)</f>
        <v>6.13</v>
      </c>
      <c r="R9" s="158"/>
      <c r="S9" s="158" t="s">
        <v>110</v>
      </c>
      <c r="T9" s="158" t="s">
        <v>110</v>
      </c>
      <c r="U9" s="158">
        <v>0.16</v>
      </c>
      <c r="V9" s="158">
        <f t="shared" ref="V9:V43" si="6">ROUND(E9*U9,2)</f>
        <v>7.1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111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77">
        <v>2</v>
      </c>
      <c r="B10" s="178" t="s">
        <v>112</v>
      </c>
      <c r="C10" s="185" t="s">
        <v>113</v>
      </c>
      <c r="D10" s="179" t="s">
        <v>109</v>
      </c>
      <c r="E10" s="180">
        <v>29.5</v>
      </c>
      <c r="F10" s="191"/>
      <c r="G10" s="181">
        <f t="shared" si="0"/>
        <v>0</v>
      </c>
      <c r="H10" s="159"/>
      <c r="I10" s="158">
        <f t="shared" si="1"/>
        <v>0</v>
      </c>
      <c r="J10" s="159"/>
      <c r="K10" s="158">
        <f t="shared" si="2"/>
        <v>0</v>
      </c>
      <c r="L10" s="158">
        <v>21</v>
      </c>
      <c r="M10" s="158">
        <f t="shared" si="3"/>
        <v>0</v>
      </c>
      <c r="N10" s="158">
        <v>0</v>
      </c>
      <c r="O10" s="158">
        <f t="shared" si="4"/>
        <v>0</v>
      </c>
      <c r="P10" s="158">
        <v>0.41700000000000004</v>
      </c>
      <c r="Q10" s="158">
        <f t="shared" si="5"/>
        <v>12.3</v>
      </c>
      <c r="R10" s="158"/>
      <c r="S10" s="158" t="s">
        <v>110</v>
      </c>
      <c r="T10" s="158" t="s">
        <v>110</v>
      </c>
      <c r="U10" s="158">
        <v>0.13</v>
      </c>
      <c r="V10" s="158">
        <f t="shared" si="6"/>
        <v>3.84</v>
      </c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111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7">
        <v>3</v>
      </c>
      <c r="B11" s="178" t="s">
        <v>114</v>
      </c>
      <c r="C11" s="185" t="s">
        <v>115</v>
      </c>
      <c r="D11" s="179" t="s">
        <v>109</v>
      </c>
      <c r="E11" s="180">
        <v>29.5</v>
      </c>
      <c r="F11" s="191"/>
      <c r="G11" s="181">
        <f t="shared" si="0"/>
        <v>0</v>
      </c>
      <c r="H11" s="159"/>
      <c r="I11" s="158">
        <f t="shared" si="1"/>
        <v>0</v>
      </c>
      <c r="J11" s="159"/>
      <c r="K11" s="158">
        <f t="shared" si="2"/>
        <v>0</v>
      </c>
      <c r="L11" s="158">
        <v>21</v>
      </c>
      <c r="M11" s="158">
        <f t="shared" si="3"/>
        <v>0</v>
      </c>
      <c r="N11" s="158">
        <v>0</v>
      </c>
      <c r="O11" s="158">
        <f t="shared" si="4"/>
        <v>0</v>
      </c>
      <c r="P11" s="158">
        <v>0.77</v>
      </c>
      <c r="Q11" s="158">
        <f t="shared" si="5"/>
        <v>22.72</v>
      </c>
      <c r="R11" s="158"/>
      <c r="S11" s="158" t="s">
        <v>110</v>
      </c>
      <c r="T11" s="158" t="s">
        <v>110</v>
      </c>
      <c r="U11" s="158">
        <v>1.1505000000000001</v>
      </c>
      <c r="V11" s="158">
        <f t="shared" si="6"/>
        <v>33.94</v>
      </c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111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77">
        <v>4</v>
      </c>
      <c r="B12" s="178" t="s">
        <v>116</v>
      </c>
      <c r="C12" s="185" t="s">
        <v>117</v>
      </c>
      <c r="D12" s="179" t="s">
        <v>109</v>
      </c>
      <c r="E12" s="180">
        <v>29.8</v>
      </c>
      <c r="F12" s="191"/>
      <c r="G12" s="181">
        <f t="shared" si="0"/>
        <v>0</v>
      </c>
      <c r="H12" s="159"/>
      <c r="I12" s="158">
        <f t="shared" si="1"/>
        <v>0</v>
      </c>
      <c r="J12" s="159"/>
      <c r="K12" s="158">
        <f t="shared" si="2"/>
        <v>0</v>
      </c>
      <c r="L12" s="158">
        <v>21</v>
      </c>
      <c r="M12" s="158">
        <f t="shared" si="3"/>
        <v>0</v>
      </c>
      <c r="N12" s="158">
        <v>0</v>
      </c>
      <c r="O12" s="158">
        <f t="shared" si="4"/>
        <v>0</v>
      </c>
      <c r="P12" s="158">
        <v>0.9900000000000001</v>
      </c>
      <c r="Q12" s="158">
        <f t="shared" si="5"/>
        <v>29.5</v>
      </c>
      <c r="R12" s="158"/>
      <c r="S12" s="158" t="s">
        <v>110</v>
      </c>
      <c r="T12" s="158" t="s">
        <v>110</v>
      </c>
      <c r="U12" s="158">
        <v>1.4265000000000001</v>
      </c>
      <c r="V12" s="158">
        <f t="shared" si="6"/>
        <v>42.51</v>
      </c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111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7">
        <v>5</v>
      </c>
      <c r="B13" s="178" t="s">
        <v>118</v>
      </c>
      <c r="C13" s="185" t="s">
        <v>119</v>
      </c>
      <c r="D13" s="179" t="s">
        <v>120</v>
      </c>
      <c r="E13" s="180">
        <v>13</v>
      </c>
      <c r="F13" s="191"/>
      <c r="G13" s="181">
        <f t="shared" si="0"/>
        <v>0</v>
      </c>
      <c r="H13" s="159"/>
      <c r="I13" s="158">
        <f t="shared" si="1"/>
        <v>0</v>
      </c>
      <c r="J13" s="159"/>
      <c r="K13" s="158">
        <f t="shared" si="2"/>
        <v>0</v>
      </c>
      <c r="L13" s="158">
        <v>21</v>
      </c>
      <c r="M13" s="158">
        <f t="shared" si="3"/>
        <v>0</v>
      </c>
      <c r="N13" s="158">
        <v>0</v>
      </c>
      <c r="O13" s="158">
        <f t="shared" si="4"/>
        <v>0</v>
      </c>
      <c r="P13" s="158">
        <v>0.27</v>
      </c>
      <c r="Q13" s="158">
        <f t="shared" si="5"/>
        <v>3.51</v>
      </c>
      <c r="R13" s="158"/>
      <c r="S13" s="158" t="s">
        <v>110</v>
      </c>
      <c r="T13" s="158" t="s">
        <v>110</v>
      </c>
      <c r="U13" s="158">
        <v>0.12300000000000001</v>
      </c>
      <c r="V13" s="158">
        <f t="shared" si="6"/>
        <v>1.6</v>
      </c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111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77">
        <v>6</v>
      </c>
      <c r="B14" s="178" t="s">
        <v>121</v>
      </c>
      <c r="C14" s="185" t="s">
        <v>122</v>
      </c>
      <c r="D14" s="179" t="s">
        <v>123</v>
      </c>
      <c r="E14" s="180">
        <v>25.5</v>
      </c>
      <c r="F14" s="191"/>
      <c r="G14" s="181">
        <f t="shared" si="0"/>
        <v>0</v>
      </c>
      <c r="H14" s="159"/>
      <c r="I14" s="158">
        <f t="shared" si="1"/>
        <v>0</v>
      </c>
      <c r="J14" s="159"/>
      <c r="K14" s="158">
        <f t="shared" si="2"/>
        <v>0</v>
      </c>
      <c r="L14" s="158">
        <v>21</v>
      </c>
      <c r="M14" s="158">
        <f t="shared" si="3"/>
        <v>0</v>
      </c>
      <c r="N14" s="158">
        <v>0</v>
      </c>
      <c r="O14" s="158">
        <f t="shared" si="4"/>
        <v>0</v>
      </c>
      <c r="P14" s="158">
        <v>0</v>
      </c>
      <c r="Q14" s="158">
        <f t="shared" si="5"/>
        <v>0</v>
      </c>
      <c r="R14" s="158"/>
      <c r="S14" s="158" t="s">
        <v>110</v>
      </c>
      <c r="T14" s="158" t="s">
        <v>110</v>
      </c>
      <c r="U14" s="158">
        <v>9.5200000000000007E-2</v>
      </c>
      <c r="V14" s="158">
        <f t="shared" si="6"/>
        <v>2.4300000000000002</v>
      </c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111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77">
        <v>7</v>
      </c>
      <c r="B15" s="178" t="s">
        <v>124</v>
      </c>
      <c r="C15" s="185" t="s">
        <v>125</v>
      </c>
      <c r="D15" s="179" t="s">
        <v>123</v>
      </c>
      <c r="E15" s="180">
        <v>162</v>
      </c>
      <c r="F15" s="191"/>
      <c r="G15" s="181">
        <f t="shared" si="0"/>
        <v>0</v>
      </c>
      <c r="H15" s="159"/>
      <c r="I15" s="158">
        <f t="shared" si="1"/>
        <v>0</v>
      </c>
      <c r="J15" s="159"/>
      <c r="K15" s="158">
        <f t="shared" si="2"/>
        <v>0</v>
      </c>
      <c r="L15" s="158">
        <v>21</v>
      </c>
      <c r="M15" s="158">
        <f t="shared" si="3"/>
        <v>0</v>
      </c>
      <c r="N15" s="158">
        <v>0</v>
      </c>
      <c r="O15" s="158">
        <f t="shared" si="4"/>
        <v>0</v>
      </c>
      <c r="P15" s="158">
        <v>0</v>
      </c>
      <c r="Q15" s="158">
        <f t="shared" si="5"/>
        <v>0</v>
      </c>
      <c r="R15" s="158"/>
      <c r="S15" s="158" t="s">
        <v>110</v>
      </c>
      <c r="T15" s="158" t="s">
        <v>110</v>
      </c>
      <c r="U15" s="158">
        <v>2.1270000000000002</v>
      </c>
      <c r="V15" s="158">
        <f t="shared" si="6"/>
        <v>344.57</v>
      </c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111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77">
        <v>8</v>
      </c>
      <c r="B16" s="178" t="s">
        <v>126</v>
      </c>
      <c r="C16" s="185" t="s">
        <v>127</v>
      </c>
      <c r="D16" s="179" t="s">
        <v>123</v>
      </c>
      <c r="E16" s="180">
        <v>162</v>
      </c>
      <c r="F16" s="191"/>
      <c r="G16" s="181">
        <f t="shared" si="0"/>
        <v>0</v>
      </c>
      <c r="H16" s="159"/>
      <c r="I16" s="158">
        <f t="shared" si="1"/>
        <v>0</v>
      </c>
      <c r="J16" s="159"/>
      <c r="K16" s="158">
        <f t="shared" si="2"/>
        <v>0</v>
      </c>
      <c r="L16" s="158">
        <v>21</v>
      </c>
      <c r="M16" s="158">
        <f t="shared" si="3"/>
        <v>0</v>
      </c>
      <c r="N16" s="158">
        <v>0</v>
      </c>
      <c r="O16" s="158">
        <f t="shared" si="4"/>
        <v>0</v>
      </c>
      <c r="P16" s="158">
        <v>0</v>
      </c>
      <c r="Q16" s="158">
        <f t="shared" si="5"/>
        <v>0</v>
      </c>
      <c r="R16" s="158"/>
      <c r="S16" s="158" t="s">
        <v>110</v>
      </c>
      <c r="T16" s="158" t="s">
        <v>110</v>
      </c>
      <c r="U16" s="158">
        <v>0.15400000000000003</v>
      </c>
      <c r="V16" s="158">
        <f t="shared" si="6"/>
        <v>24.95</v>
      </c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111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77">
        <v>9</v>
      </c>
      <c r="B17" s="178" t="s">
        <v>128</v>
      </c>
      <c r="C17" s="185" t="s">
        <v>129</v>
      </c>
      <c r="D17" s="179" t="s">
        <v>123</v>
      </c>
      <c r="E17" s="180">
        <v>90.5</v>
      </c>
      <c r="F17" s="191"/>
      <c r="G17" s="181">
        <f t="shared" si="0"/>
        <v>0</v>
      </c>
      <c r="H17" s="159"/>
      <c r="I17" s="158">
        <f t="shared" si="1"/>
        <v>0</v>
      </c>
      <c r="J17" s="159"/>
      <c r="K17" s="158">
        <f t="shared" si="2"/>
        <v>0</v>
      </c>
      <c r="L17" s="158">
        <v>21</v>
      </c>
      <c r="M17" s="158">
        <f t="shared" si="3"/>
        <v>0</v>
      </c>
      <c r="N17" s="158">
        <v>0</v>
      </c>
      <c r="O17" s="158">
        <f t="shared" si="4"/>
        <v>0</v>
      </c>
      <c r="P17" s="158">
        <v>0</v>
      </c>
      <c r="Q17" s="158">
        <f t="shared" si="5"/>
        <v>0</v>
      </c>
      <c r="R17" s="158"/>
      <c r="S17" s="158" t="s">
        <v>110</v>
      </c>
      <c r="T17" s="158" t="s">
        <v>110</v>
      </c>
      <c r="U17" s="158">
        <v>0.35000000000000003</v>
      </c>
      <c r="V17" s="158">
        <f t="shared" si="6"/>
        <v>31.68</v>
      </c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111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77">
        <v>10</v>
      </c>
      <c r="B18" s="178" t="s">
        <v>130</v>
      </c>
      <c r="C18" s="185" t="s">
        <v>131</v>
      </c>
      <c r="D18" s="179" t="s">
        <v>123</v>
      </c>
      <c r="E18" s="180">
        <v>90.5</v>
      </c>
      <c r="F18" s="191"/>
      <c r="G18" s="181">
        <f t="shared" si="0"/>
        <v>0</v>
      </c>
      <c r="H18" s="159"/>
      <c r="I18" s="158">
        <f t="shared" si="1"/>
        <v>0</v>
      </c>
      <c r="J18" s="159"/>
      <c r="K18" s="158">
        <f t="shared" si="2"/>
        <v>0</v>
      </c>
      <c r="L18" s="158">
        <v>21</v>
      </c>
      <c r="M18" s="158">
        <f t="shared" si="3"/>
        <v>0</v>
      </c>
      <c r="N18" s="158">
        <v>0</v>
      </c>
      <c r="O18" s="158">
        <f t="shared" si="4"/>
        <v>0</v>
      </c>
      <c r="P18" s="158">
        <v>0</v>
      </c>
      <c r="Q18" s="158">
        <f t="shared" si="5"/>
        <v>0</v>
      </c>
      <c r="R18" s="158"/>
      <c r="S18" s="158" t="s">
        <v>110</v>
      </c>
      <c r="T18" s="158" t="s">
        <v>110</v>
      </c>
      <c r="U18" s="158">
        <v>0.14830000000000002</v>
      </c>
      <c r="V18" s="158">
        <f t="shared" si="6"/>
        <v>13.42</v>
      </c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111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77">
        <v>11</v>
      </c>
      <c r="B19" s="178" t="s">
        <v>132</v>
      </c>
      <c r="C19" s="185" t="s">
        <v>133</v>
      </c>
      <c r="D19" s="179" t="s">
        <v>109</v>
      </c>
      <c r="E19" s="180">
        <v>150</v>
      </c>
      <c r="F19" s="191"/>
      <c r="G19" s="181">
        <f t="shared" si="0"/>
        <v>0</v>
      </c>
      <c r="H19" s="159"/>
      <c r="I19" s="158">
        <f t="shared" si="1"/>
        <v>0</v>
      </c>
      <c r="J19" s="159"/>
      <c r="K19" s="158">
        <f t="shared" si="2"/>
        <v>0</v>
      </c>
      <c r="L19" s="158">
        <v>21</v>
      </c>
      <c r="M19" s="158">
        <f t="shared" si="3"/>
        <v>0</v>
      </c>
      <c r="N19" s="158">
        <v>9.9000000000000021E-4</v>
      </c>
      <c r="O19" s="158">
        <f t="shared" si="4"/>
        <v>0.15</v>
      </c>
      <c r="P19" s="158">
        <v>0</v>
      </c>
      <c r="Q19" s="158">
        <f t="shared" si="5"/>
        <v>0</v>
      </c>
      <c r="R19" s="158"/>
      <c r="S19" s="158" t="s">
        <v>110</v>
      </c>
      <c r="T19" s="158" t="s">
        <v>110</v>
      </c>
      <c r="U19" s="158">
        <v>0.23600000000000002</v>
      </c>
      <c r="V19" s="158">
        <f t="shared" si="6"/>
        <v>35.4</v>
      </c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111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7">
        <v>12</v>
      </c>
      <c r="B20" s="178" t="s">
        <v>134</v>
      </c>
      <c r="C20" s="185" t="s">
        <v>135</v>
      </c>
      <c r="D20" s="179" t="s">
        <v>109</v>
      </c>
      <c r="E20" s="180">
        <v>52</v>
      </c>
      <c r="F20" s="191"/>
      <c r="G20" s="181">
        <f t="shared" si="0"/>
        <v>0</v>
      </c>
      <c r="H20" s="159"/>
      <c r="I20" s="158">
        <f t="shared" si="1"/>
        <v>0</v>
      </c>
      <c r="J20" s="159"/>
      <c r="K20" s="158">
        <f t="shared" si="2"/>
        <v>0</v>
      </c>
      <c r="L20" s="158">
        <v>21</v>
      </c>
      <c r="M20" s="158">
        <f t="shared" si="3"/>
        <v>0</v>
      </c>
      <c r="N20" s="158">
        <v>8.6000000000000009E-4</v>
      </c>
      <c r="O20" s="158">
        <f t="shared" si="4"/>
        <v>0.04</v>
      </c>
      <c r="P20" s="158">
        <v>0</v>
      </c>
      <c r="Q20" s="158">
        <f t="shared" si="5"/>
        <v>0</v>
      </c>
      <c r="R20" s="158"/>
      <c r="S20" s="158" t="s">
        <v>110</v>
      </c>
      <c r="T20" s="158" t="s">
        <v>110</v>
      </c>
      <c r="U20" s="158">
        <v>0.47900000000000004</v>
      </c>
      <c r="V20" s="158">
        <f t="shared" si="6"/>
        <v>24.91</v>
      </c>
      <c r="W20" s="158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111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7">
        <v>13</v>
      </c>
      <c r="B21" s="178" t="s">
        <v>136</v>
      </c>
      <c r="C21" s="185" t="s">
        <v>137</v>
      </c>
      <c r="D21" s="179" t="s">
        <v>109</v>
      </c>
      <c r="E21" s="180">
        <v>150</v>
      </c>
      <c r="F21" s="191"/>
      <c r="G21" s="181">
        <f t="shared" si="0"/>
        <v>0</v>
      </c>
      <c r="H21" s="159"/>
      <c r="I21" s="158">
        <f t="shared" si="1"/>
        <v>0</v>
      </c>
      <c r="J21" s="159"/>
      <c r="K21" s="158">
        <f t="shared" si="2"/>
        <v>0</v>
      </c>
      <c r="L21" s="158">
        <v>21</v>
      </c>
      <c r="M21" s="158">
        <f t="shared" si="3"/>
        <v>0</v>
      </c>
      <c r="N21" s="158">
        <v>0</v>
      </c>
      <c r="O21" s="158">
        <f t="shared" si="4"/>
        <v>0</v>
      </c>
      <c r="P21" s="158">
        <v>0</v>
      </c>
      <c r="Q21" s="158">
        <f t="shared" si="5"/>
        <v>0</v>
      </c>
      <c r="R21" s="158"/>
      <c r="S21" s="158" t="s">
        <v>110</v>
      </c>
      <c r="T21" s="158" t="s">
        <v>110</v>
      </c>
      <c r="U21" s="158">
        <v>7.0000000000000007E-2</v>
      </c>
      <c r="V21" s="158">
        <f t="shared" si="6"/>
        <v>10.5</v>
      </c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111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77">
        <v>14</v>
      </c>
      <c r="B22" s="178" t="s">
        <v>138</v>
      </c>
      <c r="C22" s="185" t="s">
        <v>139</v>
      </c>
      <c r="D22" s="179" t="s">
        <v>109</v>
      </c>
      <c r="E22" s="180">
        <v>52</v>
      </c>
      <c r="F22" s="191"/>
      <c r="G22" s="181">
        <f t="shared" si="0"/>
        <v>0</v>
      </c>
      <c r="H22" s="159"/>
      <c r="I22" s="158">
        <f t="shared" si="1"/>
        <v>0</v>
      </c>
      <c r="J22" s="159"/>
      <c r="K22" s="158">
        <f t="shared" si="2"/>
        <v>0</v>
      </c>
      <c r="L22" s="158">
        <v>21</v>
      </c>
      <c r="M22" s="158">
        <f t="shared" si="3"/>
        <v>0</v>
      </c>
      <c r="N22" s="158">
        <v>0</v>
      </c>
      <c r="O22" s="158">
        <f t="shared" si="4"/>
        <v>0</v>
      </c>
      <c r="P22" s="158">
        <v>0</v>
      </c>
      <c r="Q22" s="158">
        <f t="shared" si="5"/>
        <v>0</v>
      </c>
      <c r="R22" s="158"/>
      <c r="S22" s="158" t="s">
        <v>110</v>
      </c>
      <c r="T22" s="158" t="s">
        <v>110</v>
      </c>
      <c r="U22" s="158">
        <v>0.32700000000000001</v>
      </c>
      <c r="V22" s="158">
        <f t="shared" si="6"/>
        <v>17</v>
      </c>
      <c r="W22" s="158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111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7">
        <v>15</v>
      </c>
      <c r="B23" s="178" t="s">
        <v>140</v>
      </c>
      <c r="C23" s="185" t="s">
        <v>141</v>
      </c>
      <c r="D23" s="179" t="s">
        <v>109</v>
      </c>
      <c r="E23" s="180">
        <v>110</v>
      </c>
      <c r="F23" s="191"/>
      <c r="G23" s="181">
        <f t="shared" si="0"/>
        <v>0</v>
      </c>
      <c r="H23" s="159"/>
      <c r="I23" s="158">
        <f t="shared" si="1"/>
        <v>0</v>
      </c>
      <c r="J23" s="159"/>
      <c r="K23" s="158">
        <f t="shared" si="2"/>
        <v>0</v>
      </c>
      <c r="L23" s="158">
        <v>21</v>
      </c>
      <c r="M23" s="158">
        <f t="shared" si="3"/>
        <v>0</v>
      </c>
      <c r="N23" s="158">
        <v>1.17E-3</v>
      </c>
      <c r="O23" s="158">
        <f t="shared" si="4"/>
        <v>0.13</v>
      </c>
      <c r="P23" s="158">
        <v>0</v>
      </c>
      <c r="Q23" s="158">
        <f t="shared" si="5"/>
        <v>0</v>
      </c>
      <c r="R23" s="158"/>
      <c r="S23" s="158" t="s">
        <v>110</v>
      </c>
      <c r="T23" s="158" t="s">
        <v>110</v>
      </c>
      <c r="U23" s="158">
        <v>0.32600000000000001</v>
      </c>
      <c r="V23" s="158">
        <f t="shared" si="6"/>
        <v>35.86</v>
      </c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111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77">
        <v>16</v>
      </c>
      <c r="B24" s="178" t="s">
        <v>142</v>
      </c>
      <c r="C24" s="185" t="s">
        <v>143</v>
      </c>
      <c r="D24" s="179" t="s">
        <v>109</v>
      </c>
      <c r="E24" s="180">
        <v>110</v>
      </c>
      <c r="F24" s="191"/>
      <c r="G24" s="181">
        <f t="shared" si="0"/>
        <v>0</v>
      </c>
      <c r="H24" s="159"/>
      <c r="I24" s="158">
        <f t="shared" si="1"/>
        <v>0</v>
      </c>
      <c r="J24" s="159"/>
      <c r="K24" s="158">
        <f t="shared" si="2"/>
        <v>0</v>
      </c>
      <c r="L24" s="158">
        <v>21</v>
      </c>
      <c r="M24" s="158">
        <f t="shared" si="3"/>
        <v>0</v>
      </c>
      <c r="N24" s="158">
        <v>0</v>
      </c>
      <c r="O24" s="158">
        <f t="shared" si="4"/>
        <v>0</v>
      </c>
      <c r="P24" s="158">
        <v>0</v>
      </c>
      <c r="Q24" s="158">
        <f t="shared" si="5"/>
        <v>0</v>
      </c>
      <c r="R24" s="158"/>
      <c r="S24" s="158" t="s">
        <v>110</v>
      </c>
      <c r="T24" s="158" t="s">
        <v>110</v>
      </c>
      <c r="U24" s="158">
        <v>0.16300000000000001</v>
      </c>
      <c r="V24" s="158">
        <f t="shared" si="6"/>
        <v>17.93</v>
      </c>
      <c r="W24" s="158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111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77">
        <v>17</v>
      </c>
      <c r="B25" s="178" t="s">
        <v>144</v>
      </c>
      <c r="C25" s="185" t="s">
        <v>145</v>
      </c>
      <c r="D25" s="179" t="s">
        <v>123</v>
      </c>
      <c r="E25" s="180">
        <v>90.5</v>
      </c>
      <c r="F25" s="191"/>
      <c r="G25" s="181">
        <f t="shared" si="0"/>
        <v>0</v>
      </c>
      <c r="H25" s="159"/>
      <c r="I25" s="158">
        <f t="shared" si="1"/>
        <v>0</v>
      </c>
      <c r="J25" s="159"/>
      <c r="K25" s="158">
        <f t="shared" si="2"/>
        <v>0</v>
      </c>
      <c r="L25" s="158">
        <v>21</v>
      </c>
      <c r="M25" s="158">
        <f t="shared" si="3"/>
        <v>0</v>
      </c>
      <c r="N25" s="158">
        <v>0</v>
      </c>
      <c r="O25" s="158">
        <f t="shared" si="4"/>
        <v>0</v>
      </c>
      <c r="P25" s="158">
        <v>0</v>
      </c>
      <c r="Q25" s="158">
        <f t="shared" si="5"/>
        <v>0</v>
      </c>
      <c r="R25" s="158"/>
      <c r="S25" s="158" t="s">
        <v>110</v>
      </c>
      <c r="T25" s="158" t="s">
        <v>110</v>
      </c>
      <c r="U25" s="158">
        <v>0.34500000000000003</v>
      </c>
      <c r="V25" s="158">
        <f t="shared" si="6"/>
        <v>31.22</v>
      </c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111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77">
        <v>18</v>
      </c>
      <c r="B26" s="178" t="s">
        <v>146</v>
      </c>
      <c r="C26" s="185" t="s">
        <v>147</v>
      </c>
      <c r="D26" s="179" t="s">
        <v>123</v>
      </c>
      <c r="E26" s="180">
        <v>38.880000000000003</v>
      </c>
      <c r="F26" s="191"/>
      <c r="G26" s="181">
        <f t="shared" si="0"/>
        <v>0</v>
      </c>
      <c r="H26" s="159"/>
      <c r="I26" s="158">
        <f t="shared" si="1"/>
        <v>0</v>
      </c>
      <c r="J26" s="159"/>
      <c r="K26" s="158">
        <f t="shared" si="2"/>
        <v>0</v>
      </c>
      <c r="L26" s="158">
        <v>21</v>
      </c>
      <c r="M26" s="158">
        <f t="shared" si="3"/>
        <v>0</v>
      </c>
      <c r="N26" s="158">
        <v>0</v>
      </c>
      <c r="O26" s="158">
        <f t="shared" si="4"/>
        <v>0</v>
      </c>
      <c r="P26" s="158">
        <v>0</v>
      </c>
      <c r="Q26" s="158">
        <f t="shared" si="5"/>
        <v>0</v>
      </c>
      <c r="R26" s="158"/>
      <c r="S26" s="158" t="s">
        <v>110</v>
      </c>
      <c r="T26" s="158" t="s">
        <v>110</v>
      </c>
      <c r="U26" s="158">
        <v>0.626</v>
      </c>
      <c r="V26" s="158">
        <f t="shared" si="6"/>
        <v>24.34</v>
      </c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111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77">
        <v>19</v>
      </c>
      <c r="B27" s="178" t="s">
        <v>148</v>
      </c>
      <c r="C27" s="185" t="s">
        <v>149</v>
      </c>
      <c r="D27" s="179" t="s">
        <v>123</v>
      </c>
      <c r="E27" s="180">
        <v>252.5</v>
      </c>
      <c r="F27" s="191"/>
      <c r="G27" s="181">
        <f t="shared" si="0"/>
        <v>0</v>
      </c>
      <c r="H27" s="159"/>
      <c r="I27" s="158">
        <f t="shared" si="1"/>
        <v>0</v>
      </c>
      <c r="J27" s="159"/>
      <c r="K27" s="158">
        <f t="shared" si="2"/>
        <v>0</v>
      </c>
      <c r="L27" s="158">
        <v>21</v>
      </c>
      <c r="M27" s="158">
        <f t="shared" si="3"/>
        <v>0</v>
      </c>
      <c r="N27" s="158">
        <v>0</v>
      </c>
      <c r="O27" s="158">
        <f t="shared" si="4"/>
        <v>0</v>
      </c>
      <c r="P27" s="158">
        <v>0</v>
      </c>
      <c r="Q27" s="158">
        <f t="shared" si="5"/>
        <v>0</v>
      </c>
      <c r="R27" s="158"/>
      <c r="S27" s="158" t="s">
        <v>110</v>
      </c>
      <c r="T27" s="158" t="s">
        <v>110</v>
      </c>
      <c r="U27" s="158">
        <v>7.400000000000001E-2</v>
      </c>
      <c r="V27" s="158">
        <f t="shared" si="6"/>
        <v>18.690000000000001</v>
      </c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111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1" x14ac:dyDescent="0.2">
      <c r="A28" s="177">
        <v>20</v>
      </c>
      <c r="B28" s="178" t="s">
        <v>150</v>
      </c>
      <c r="C28" s="185" t="s">
        <v>151</v>
      </c>
      <c r="D28" s="179" t="s">
        <v>123</v>
      </c>
      <c r="E28" s="180">
        <v>252.5</v>
      </c>
      <c r="F28" s="191"/>
      <c r="G28" s="181">
        <f t="shared" si="0"/>
        <v>0</v>
      </c>
      <c r="H28" s="159"/>
      <c r="I28" s="158">
        <f t="shared" si="1"/>
        <v>0</v>
      </c>
      <c r="J28" s="159"/>
      <c r="K28" s="158">
        <f t="shared" si="2"/>
        <v>0</v>
      </c>
      <c r="L28" s="158">
        <v>21</v>
      </c>
      <c r="M28" s="158">
        <f t="shared" si="3"/>
        <v>0</v>
      </c>
      <c r="N28" s="158">
        <v>0</v>
      </c>
      <c r="O28" s="158">
        <f t="shared" si="4"/>
        <v>0</v>
      </c>
      <c r="P28" s="158">
        <v>0</v>
      </c>
      <c r="Q28" s="158">
        <f t="shared" si="5"/>
        <v>0</v>
      </c>
      <c r="R28" s="158"/>
      <c r="S28" s="158" t="s">
        <v>110</v>
      </c>
      <c r="T28" s="158" t="s">
        <v>110</v>
      </c>
      <c r="U28" s="158">
        <v>1.1000000000000001E-2</v>
      </c>
      <c r="V28" s="158">
        <f t="shared" si="6"/>
        <v>2.78</v>
      </c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111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77">
        <v>21</v>
      </c>
      <c r="B29" s="178" t="s">
        <v>152</v>
      </c>
      <c r="C29" s="185" t="s">
        <v>153</v>
      </c>
      <c r="D29" s="179" t="s">
        <v>123</v>
      </c>
      <c r="E29" s="180">
        <v>1262.5</v>
      </c>
      <c r="F29" s="191"/>
      <c r="G29" s="181">
        <f t="shared" si="0"/>
        <v>0</v>
      </c>
      <c r="H29" s="159"/>
      <c r="I29" s="158">
        <f t="shared" si="1"/>
        <v>0</v>
      </c>
      <c r="J29" s="159"/>
      <c r="K29" s="158">
        <f t="shared" si="2"/>
        <v>0</v>
      </c>
      <c r="L29" s="158">
        <v>21</v>
      </c>
      <c r="M29" s="158">
        <f t="shared" si="3"/>
        <v>0</v>
      </c>
      <c r="N29" s="158">
        <v>0</v>
      </c>
      <c r="O29" s="158">
        <f t="shared" si="4"/>
        <v>0</v>
      </c>
      <c r="P29" s="158">
        <v>0</v>
      </c>
      <c r="Q29" s="158">
        <f t="shared" si="5"/>
        <v>0</v>
      </c>
      <c r="R29" s="158"/>
      <c r="S29" s="158" t="s">
        <v>110</v>
      </c>
      <c r="T29" s="158" t="s">
        <v>110</v>
      </c>
      <c r="U29" s="158">
        <v>0</v>
      </c>
      <c r="V29" s="158">
        <f t="shared" si="6"/>
        <v>0</v>
      </c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111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77">
        <v>22</v>
      </c>
      <c r="B30" s="178" t="s">
        <v>154</v>
      </c>
      <c r="C30" s="185" t="s">
        <v>155</v>
      </c>
      <c r="D30" s="179" t="s">
        <v>123</v>
      </c>
      <c r="E30" s="180">
        <v>252.20000000000002</v>
      </c>
      <c r="F30" s="191"/>
      <c r="G30" s="181">
        <f t="shared" si="0"/>
        <v>0</v>
      </c>
      <c r="H30" s="159"/>
      <c r="I30" s="158">
        <f t="shared" si="1"/>
        <v>0</v>
      </c>
      <c r="J30" s="159"/>
      <c r="K30" s="158">
        <f t="shared" si="2"/>
        <v>0</v>
      </c>
      <c r="L30" s="158">
        <v>21</v>
      </c>
      <c r="M30" s="158">
        <f t="shared" si="3"/>
        <v>0</v>
      </c>
      <c r="N30" s="158">
        <v>0</v>
      </c>
      <c r="O30" s="158">
        <f t="shared" si="4"/>
        <v>0</v>
      </c>
      <c r="P30" s="158">
        <v>0</v>
      </c>
      <c r="Q30" s="158">
        <f t="shared" si="5"/>
        <v>0</v>
      </c>
      <c r="R30" s="158"/>
      <c r="S30" s="158" t="s">
        <v>110</v>
      </c>
      <c r="T30" s="158" t="s">
        <v>110</v>
      </c>
      <c r="U30" s="158">
        <v>5.3000000000000005E-2</v>
      </c>
      <c r="V30" s="158">
        <f t="shared" si="6"/>
        <v>13.37</v>
      </c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111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77">
        <v>23</v>
      </c>
      <c r="B31" s="178" t="s">
        <v>156</v>
      </c>
      <c r="C31" s="185" t="s">
        <v>157</v>
      </c>
      <c r="D31" s="179" t="s">
        <v>123</v>
      </c>
      <c r="E31" s="180">
        <v>146.10000000000002</v>
      </c>
      <c r="F31" s="191"/>
      <c r="G31" s="181">
        <f t="shared" si="0"/>
        <v>0</v>
      </c>
      <c r="H31" s="159"/>
      <c r="I31" s="158">
        <f t="shared" si="1"/>
        <v>0</v>
      </c>
      <c r="J31" s="159"/>
      <c r="K31" s="158">
        <f t="shared" si="2"/>
        <v>0</v>
      </c>
      <c r="L31" s="158">
        <v>21</v>
      </c>
      <c r="M31" s="158">
        <f t="shared" si="3"/>
        <v>0</v>
      </c>
      <c r="N31" s="158">
        <v>0</v>
      </c>
      <c r="O31" s="158">
        <f t="shared" si="4"/>
        <v>0</v>
      </c>
      <c r="P31" s="158">
        <v>0</v>
      </c>
      <c r="Q31" s="158">
        <f t="shared" si="5"/>
        <v>0</v>
      </c>
      <c r="R31" s="158"/>
      <c r="S31" s="158" t="s">
        <v>110</v>
      </c>
      <c r="T31" s="158" t="s">
        <v>110</v>
      </c>
      <c r="U31" s="158">
        <v>0.20200000000000001</v>
      </c>
      <c r="V31" s="158">
        <f t="shared" si="6"/>
        <v>29.51</v>
      </c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111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 x14ac:dyDescent="0.2">
      <c r="A32" s="177">
        <v>24</v>
      </c>
      <c r="B32" s="178" t="s">
        <v>158</v>
      </c>
      <c r="C32" s="185" t="s">
        <v>159</v>
      </c>
      <c r="D32" s="179" t="s">
        <v>123</v>
      </c>
      <c r="E32" s="180">
        <v>15.9</v>
      </c>
      <c r="F32" s="191"/>
      <c r="G32" s="181">
        <f t="shared" si="0"/>
        <v>0</v>
      </c>
      <c r="H32" s="159"/>
      <c r="I32" s="158">
        <f t="shared" si="1"/>
        <v>0</v>
      </c>
      <c r="J32" s="159"/>
      <c r="K32" s="158">
        <f t="shared" si="2"/>
        <v>0</v>
      </c>
      <c r="L32" s="158">
        <v>21</v>
      </c>
      <c r="M32" s="158">
        <f t="shared" si="3"/>
        <v>0</v>
      </c>
      <c r="N32" s="158">
        <v>1.7000000000000002</v>
      </c>
      <c r="O32" s="158">
        <f t="shared" si="4"/>
        <v>27.03</v>
      </c>
      <c r="P32" s="158">
        <v>0</v>
      </c>
      <c r="Q32" s="158">
        <f t="shared" si="5"/>
        <v>0</v>
      </c>
      <c r="R32" s="158"/>
      <c r="S32" s="158" t="s">
        <v>110</v>
      </c>
      <c r="T32" s="158" t="s">
        <v>110</v>
      </c>
      <c r="U32" s="158">
        <v>1.5870000000000002</v>
      </c>
      <c r="V32" s="158">
        <f t="shared" si="6"/>
        <v>25.23</v>
      </c>
      <c r="W32" s="158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111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7">
        <v>25</v>
      </c>
      <c r="B33" s="178" t="s">
        <v>160</v>
      </c>
      <c r="C33" s="185" t="s">
        <v>161</v>
      </c>
      <c r="D33" s="179" t="s">
        <v>123</v>
      </c>
      <c r="E33" s="180">
        <v>15.9</v>
      </c>
      <c r="F33" s="191"/>
      <c r="G33" s="181">
        <f t="shared" si="0"/>
        <v>0</v>
      </c>
      <c r="H33" s="159"/>
      <c r="I33" s="158">
        <f t="shared" si="1"/>
        <v>0</v>
      </c>
      <c r="J33" s="159"/>
      <c r="K33" s="158">
        <f t="shared" si="2"/>
        <v>0</v>
      </c>
      <c r="L33" s="158">
        <v>21</v>
      </c>
      <c r="M33" s="158">
        <f t="shared" si="3"/>
        <v>0</v>
      </c>
      <c r="N33" s="158">
        <v>0</v>
      </c>
      <c r="O33" s="158">
        <f t="shared" si="4"/>
        <v>0</v>
      </c>
      <c r="P33" s="158">
        <v>0</v>
      </c>
      <c r="Q33" s="158">
        <f t="shared" si="5"/>
        <v>0</v>
      </c>
      <c r="R33" s="158"/>
      <c r="S33" s="158" t="s">
        <v>110</v>
      </c>
      <c r="T33" s="158" t="s">
        <v>110</v>
      </c>
      <c r="U33" s="158">
        <v>0.94000000000000006</v>
      </c>
      <c r="V33" s="158">
        <f t="shared" si="6"/>
        <v>14.95</v>
      </c>
      <c r="W33" s="158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111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7">
        <v>26</v>
      </c>
      <c r="B34" s="178" t="s">
        <v>162</v>
      </c>
      <c r="C34" s="185" t="s">
        <v>163</v>
      </c>
      <c r="D34" s="179" t="s">
        <v>109</v>
      </c>
      <c r="E34" s="180">
        <v>25.5</v>
      </c>
      <c r="F34" s="191"/>
      <c r="G34" s="181">
        <f t="shared" si="0"/>
        <v>0</v>
      </c>
      <c r="H34" s="159"/>
      <c r="I34" s="158">
        <f t="shared" si="1"/>
        <v>0</v>
      </c>
      <c r="J34" s="159"/>
      <c r="K34" s="158">
        <f t="shared" si="2"/>
        <v>0</v>
      </c>
      <c r="L34" s="158">
        <v>21</v>
      </c>
      <c r="M34" s="158">
        <f t="shared" si="3"/>
        <v>0</v>
      </c>
      <c r="N34" s="158">
        <v>0</v>
      </c>
      <c r="O34" s="158">
        <f t="shared" si="4"/>
        <v>0</v>
      </c>
      <c r="P34" s="158">
        <v>0</v>
      </c>
      <c r="Q34" s="158">
        <f t="shared" si="5"/>
        <v>0</v>
      </c>
      <c r="R34" s="158"/>
      <c r="S34" s="158" t="s">
        <v>110</v>
      </c>
      <c r="T34" s="158" t="s">
        <v>110</v>
      </c>
      <c r="U34" s="158">
        <v>6.0000000000000005E-2</v>
      </c>
      <c r="V34" s="158">
        <f t="shared" si="6"/>
        <v>1.53</v>
      </c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111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7">
        <v>27</v>
      </c>
      <c r="B35" s="178" t="s">
        <v>164</v>
      </c>
      <c r="C35" s="185" t="s">
        <v>165</v>
      </c>
      <c r="D35" s="179" t="s">
        <v>109</v>
      </c>
      <c r="E35" s="180">
        <v>25.5</v>
      </c>
      <c r="F35" s="191"/>
      <c r="G35" s="181">
        <f t="shared" si="0"/>
        <v>0</v>
      </c>
      <c r="H35" s="159"/>
      <c r="I35" s="158">
        <f t="shared" si="1"/>
        <v>0</v>
      </c>
      <c r="J35" s="159"/>
      <c r="K35" s="158">
        <f t="shared" si="2"/>
        <v>0</v>
      </c>
      <c r="L35" s="158">
        <v>21</v>
      </c>
      <c r="M35" s="158">
        <f t="shared" si="3"/>
        <v>0</v>
      </c>
      <c r="N35" s="158">
        <v>0</v>
      </c>
      <c r="O35" s="158">
        <f t="shared" si="4"/>
        <v>0</v>
      </c>
      <c r="P35" s="158">
        <v>0</v>
      </c>
      <c r="Q35" s="158">
        <f t="shared" si="5"/>
        <v>0</v>
      </c>
      <c r="R35" s="158"/>
      <c r="S35" s="158" t="s">
        <v>110</v>
      </c>
      <c r="T35" s="158" t="s">
        <v>110</v>
      </c>
      <c r="U35" s="158">
        <v>0.17700000000000002</v>
      </c>
      <c r="V35" s="158">
        <f t="shared" si="6"/>
        <v>4.51</v>
      </c>
      <c r="W35" s="158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111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7">
        <v>28</v>
      </c>
      <c r="B36" s="178" t="s">
        <v>166</v>
      </c>
      <c r="C36" s="185" t="s">
        <v>167</v>
      </c>
      <c r="D36" s="179" t="s">
        <v>123</v>
      </c>
      <c r="E36" s="180">
        <v>252.5</v>
      </c>
      <c r="F36" s="191"/>
      <c r="G36" s="181">
        <f t="shared" si="0"/>
        <v>0</v>
      </c>
      <c r="H36" s="159"/>
      <c r="I36" s="158">
        <f t="shared" si="1"/>
        <v>0</v>
      </c>
      <c r="J36" s="159"/>
      <c r="K36" s="158">
        <f t="shared" si="2"/>
        <v>0</v>
      </c>
      <c r="L36" s="158">
        <v>21</v>
      </c>
      <c r="M36" s="158">
        <f t="shared" si="3"/>
        <v>0</v>
      </c>
      <c r="N36" s="158">
        <v>0</v>
      </c>
      <c r="O36" s="158">
        <f t="shared" si="4"/>
        <v>0</v>
      </c>
      <c r="P36" s="158">
        <v>0</v>
      </c>
      <c r="Q36" s="158">
        <f t="shared" si="5"/>
        <v>0</v>
      </c>
      <c r="R36" s="158"/>
      <c r="S36" s="158" t="s">
        <v>110</v>
      </c>
      <c r="T36" s="158" t="s">
        <v>110</v>
      </c>
      <c r="U36" s="158">
        <v>0</v>
      </c>
      <c r="V36" s="158">
        <f t="shared" si="6"/>
        <v>0</v>
      </c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111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1" x14ac:dyDescent="0.2">
      <c r="A37" s="177">
        <v>29</v>
      </c>
      <c r="B37" s="178" t="s">
        <v>168</v>
      </c>
      <c r="C37" s="185" t="s">
        <v>169</v>
      </c>
      <c r="D37" s="179" t="s">
        <v>123</v>
      </c>
      <c r="E37" s="180">
        <v>146.10000000000002</v>
      </c>
      <c r="F37" s="191"/>
      <c r="G37" s="181">
        <f t="shared" si="0"/>
        <v>0</v>
      </c>
      <c r="H37" s="159"/>
      <c r="I37" s="158">
        <f t="shared" si="1"/>
        <v>0</v>
      </c>
      <c r="J37" s="159"/>
      <c r="K37" s="158">
        <f t="shared" si="2"/>
        <v>0</v>
      </c>
      <c r="L37" s="158">
        <v>21</v>
      </c>
      <c r="M37" s="158">
        <f t="shared" si="3"/>
        <v>0</v>
      </c>
      <c r="N37" s="158">
        <v>0</v>
      </c>
      <c r="O37" s="158">
        <f t="shared" si="4"/>
        <v>0</v>
      </c>
      <c r="P37" s="158">
        <v>0</v>
      </c>
      <c r="Q37" s="158">
        <f t="shared" si="5"/>
        <v>0</v>
      </c>
      <c r="R37" s="158"/>
      <c r="S37" s="158" t="s">
        <v>170</v>
      </c>
      <c r="T37" s="158" t="s">
        <v>171</v>
      </c>
      <c r="U37" s="158">
        <v>5.3000000000000005E-2</v>
      </c>
      <c r="V37" s="158">
        <f t="shared" si="6"/>
        <v>7.74</v>
      </c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111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7">
        <v>30</v>
      </c>
      <c r="B38" s="178" t="s">
        <v>172</v>
      </c>
      <c r="C38" s="185" t="s">
        <v>173</v>
      </c>
      <c r="D38" s="179" t="s">
        <v>174</v>
      </c>
      <c r="E38" s="180">
        <v>1</v>
      </c>
      <c r="F38" s="191"/>
      <c r="G38" s="181">
        <f t="shared" si="0"/>
        <v>0</v>
      </c>
      <c r="H38" s="159"/>
      <c r="I38" s="158">
        <f t="shared" si="1"/>
        <v>0</v>
      </c>
      <c r="J38" s="159"/>
      <c r="K38" s="158">
        <f t="shared" si="2"/>
        <v>0</v>
      </c>
      <c r="L38" s="158">
        <v>21</v>
      </c>
      <c r="M38" s="158">
        <f t="shared" si="3"/>
        <v>0</v>
      </c>
      <c r="N38" s="158">
        <v>0</v>
      </c>
      <c r="O38" s="158">
        <f t="shared" si="4"/>
        <v>0</v>
      </c>
      <c r="P38" s="158">
        <v>0</v>
      </c>
      <c r="Q38" s="158">
        <f t="shared" si="5"/>
        <v>0</v>
      </c>
      <c r="R38" s="158"/>
      <c r="S38" s="158" t="s">
        <v>170</v>
      </c>
      <c r="T38" s="158" t="s">
        <v>171</v>
      </c>
      <c r="U38" s="158">
        <v>0</v>
      </c>
      <c r="V38" s="158">
        <f t="shared" si="6"/>
        <v>0</v>
      </c>
      <c r="W38" s="158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111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7">
        <v>31</v>
      </c>
      <c r="B39" s="178" t="s">
        <v>175</v>
      </c>
      <c r="C39" s="185" t="s">
        <v>176</v>
      </c>
      <c r="D39" s="179" t="s">
        <v>174</v>
      </c>
      <c r="E39" s="180">
        <v>4</v>
      </c>
      <c r="F39" s="191"/>
      <c r="G39" s="181">
        <f t="shared" si="0"/>
        <v>0</v>
      </c>
      <c r="H39" s="159"/>
      <c r="I39" s="158">
        <f t="shared" si="1"/>
        <v>0</v>
      </c>
      <c r="J39" s="159"/>
      <c r="K39" s="158">
        <f t="shared" si="2"/>
        <v>0</v>
      </c>
      <c r="L39" s="158">
        <v>21</v>
      </c>
      <c r="M39" s="158">
        <f t="shared" si="3"/>
        <v>0</v>
      </c>
      <c r="N39" s="158">
        <v>0</v>
      </c>
      <c r="O39" s="158">
        <f t="shared" si="4"/>
        <v>0</v>
      </c>
      <c r="P39" s="158">
        <v>0</v>
      </c>
      <c r="Q39" s="158">
        <f t="shared" si="5"/>
        <v>0</v>
      </c>
      <c r="R39" s="158"/>
      <c r="S39" s="158" t="s">
        <v>170</v>
      </c>
      <c r="T39" s="158" t="s">
        <v>171</v>
      </c>
      <c r="U39" s="158">
        <v>0</v>
      </c>
      <c r="V39" s="158">
        <f t="shared" si="6"/>
        <v>0</v>
      </c>
      <c r="W39" s="158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111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22.5" outlineLevel="1" x14ac:dyDescent="0.2">
      <c r="A40" s="177">
        <v>32</v>
      </c>
      <c r="B40" s="178" t="s">
        <v>177</v>
      </c>
      <c r="C40" s="185" t="s">
        <v>178</v>
      </c>
      <c r="D40" s="179" t="s">
        <v>179</v>
      </c>
      <c r="E40" s="180">
        <v>1</v>
      </c>
      <c r="F40" s="191"/>
      <c r="G40" s="181">
        <f t="shared" si="0"/>
        <v>0</v>
      </c>
      <c r="H40" s="159"/>
      <c r="I40" s="158">
        <f t="shared" si="1"/>
        <v>0</v>
      </c>
      <c r="J40" s="159"/>
      <c r="K40" s="158">
        <f t="shared" si="2"/>
        <v>0</v>
      </c>
      <c r="L40" s="158">
        <v>21</v>
      </c>
      <c r="M40" s="158">
        <f t="shared" si="3"/>
        <v>0</v>
      </c>
      <c r="N40" s="158">
        <v>0</v>
      </c>
      <c r="O40" s="158">
        <f t="shared" si="4"/>
        <v>0</v>
      </c>
      <c r="P40" s="158">
        <v>0</v>
      </c>
      <c r="Q40" s="158">
        <f t="shared" si="5"/>
        <v>0</v>
      </c>
      <c r="R40" s="158"/>
      <c r="S40" s="158" t="s">
        <v>170</v>
      </c>
      <c r="T40" s="158" t="s">
        <v>171</v>
      </c>
      <c r="U40" s="158">
        <v>0</v>
      </c>
      <c r="V40" s="158">
        <f t="shared" si="6"/>
        <v>0</v>
      </c>
      <c r="W40" s="158"/>
      <c r="X40" s="149"/>
      <c r="Y40" s="149"/>
      <c r="Z40" s="149"/>
      <c r="AA40" s="149"/>
      <c r="AB40" s="149"/>
      <c r="AC40" s="149"/>
      <c r="AD40" s="149"/>
      <c r="AE40" s="149"/>
      <c r="AF40" s="149"/>
      <c r="AG40" s="149" t="s">
        <v>111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77">
        <v>33</v>
      </c>
      <c r="B41" s="178" t="s">
        <v>180</v>
      </c>
      <c r="C41" s="185" t="s">
        <v>181</v>
      </c>
      <c r="D41" s="179" t="s">
        <v>182</v>
      </c>
      <c r="E41" s="180">
        <v>1</v>
      </c>
      <c r="F41" s="191"/>
      <c r="G41" s="181">
        <f t="shared" si="0"/>
        <v>0</v>
      </c>
      <c r="H41" s="159"/>
      <c r="I41" s="158">
        <f t="shared" si="1"/>
        <v>0</v>
      </c>
      <c r="J41" s="159"/>
      <c r="K41" s="158">
        <f t="shared" si="2"/>
        <v>0</v>
      </c>
      <c r="L41" s="158">
        <v>21</v>
      </c>
      <c r="M41" s="158">
        <f t="shared" si="3"/>
        <v>0</v>
      </c>
      <c r="N41" s="158">
        <v>0</v>
      </c>
      <c r="O41" s="158">
        <f t="shared" si="4"/>
        <v>0</v>
      </c>
      <c r="P41" s="158">
        <v>0</v>
      </c>
      <c r="Q41" s="158">
        <f t="shared" si="5"/>
        <v>0</v>
      </c>
      <c r="R41" s="158"/>
      <c r="S41" s="158" t="s">
        <v>170</v>
      </c>
      <c r="T41" s="158" t="s">
        <v>171</v>
      </c>
      <c r="U41" s="158">
        <v>0</v>
      </c>
      <c r="V41" s="158">
        <f t="shared" si="6"/>
        <v>0</v>
      </c>
      <c r="W41" s="158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111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77">
        <v>34</v>
      </c>
      <c r="B42" s="178" t="s">
        <v>183</v>
      </c>
      <c r="C42" s="185" t="s">
        <v>184</v>
      </c>
      <c r="D42" s="179" t="s">
        <v>185</v>
      </c>
      <c r="E42" s="180">
        <v>2</v>
      </c>
      <c r="F42" s="191"/>
      <c r="G42" s="181">
        <f t="shared" si="0"/>
        <v>0</v>
      </c>
      <c r="H42" s="159"/>
      <c r="I42" s="158">
        <f t="shared" si="1"/>
        <v>0</v>
      </c>
      <c r="J42" s="159"/>
      <c r="K42" s="158">
        <f t="shared" si="2"/>
        <v>0</v>
      </c>
      <c r="L42" s="158">
        <v>21</v>
      </c>
      <c r="M42" s="158">
        <f t="shared" si="3"/>
        <v>0</v>
      </c>
      <c r="N42" s="158">
        <v>1E-3</v>
      </c>
      <c r="O42" s="158">
        <f t="shared" si="4"/>
        <v>0</v>
      </c>
      <c r="P42" s="158">
        <v>0</v>
      </c>
      <c r="Q42" s="158">
        <f t="shared" si="5"/>
        <v>0</v>
      </c>
      <c r="R42" s="158" t="s">
        <v>186</v>
      </c>
      <c r="S42" s="158" t="s">
        <v>110</v>
      </c>
      <c r="T42" s="158" t="s">
        <v>110</v>
      </c>
      <c r="U42" s="158">
        <v>0</v>
      </c>
      <c r="V42" s="158">
        <f t="shared" si="6"/>
        <v>0</v>
      </c>
      <c r="W42" s="158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187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77">
        <v>35</v>
      </c>
      <c r="B43" s="178" t="s">
        <v>188</v>
      </c>
      <c r="C43" s="185" t="s">
        <v>189</v>
      </c>
      <c r="D43" s="179" t="s">
        <v>190</v>
      </c>
      <c r="E43" s="180">
        <v>146.10000000000002</v>
      </c>
      <c r="F43" s="191"/>
      <c r="G43" s="181">
        <f t="shared" si="0"/>
        <v>0</v>
      </c>
      <c r="H43" s="159"/>
      <c r="I43" s="158">
        <f t="shared" si="1"/>
        <v>0</v>
      </c>
      <c r="J43" s="159"/>
      <c r="K43" s="158">
        <f t="shared" si="2"/>
        <v>0</v>
      </c>
      <c r="L43" s="158">
        <v>21</v>
      </c>
      <c r="M43" s="158">
        <f t="shared" si="3"/>
        <v>0</v>
      </c>
      <c r="N43" s="158">
        <v>0</v>
      </c>
      <c r="O43" s="158">
        <f t="shared" si="4"/>
        <v>0</v>
      </c>
      <c r="P43" s="158">
        <v>0</v>
      </c>
      <c r="Q43" s="158">
        <f t="shared" si="5"/>
        <v>0</v>
      </c>
      <c r="R43" s="158"/>
      <c r="S43" s="158" t="s">
        <v>170</v>
      </c>
      <c r="T43" s="158" t="s">
        <v>171</v>
      </c>
      <c r="U43" s="158">
        <v>0</v>
      </c>
      <c r="V43" s="158">
        <f t="shared" si="6"/>
        <v>0</v>
      </c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187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x14ac:dyDescent="0.2">
      <c r="A44" s="166" t="s">
        <v>105</v>
      </c>
      <c r="B44" s="167" t="s">
        <v>57</v>
      </c>
      <c r="C44" s="184" t="s">
        <v>58</v>
      </c>
      <c r="D44" s="168"/>
      <c r="E44" s="169"/>
      <c r="F44" s="170"/>
      <c r="G44" s="171">
        <f>SUMIF(AG45:AG56,"&lt;&gt;NOR",G45:G56)</f>
        <v>0</v>
      </c>
      <c r="H44" s="165"/>
      <c r="I44" s="165">
        <f>SUM(I45:I56)</f>
        <v>0</v>
      </c>
      <c r="J44" s="165"/>
      <c r="K44" s="165">
        <f>SUM(K45:K56)</f>
        <v>0</v>
      </c>
      <c r="L44" s="165"/>
      <c r="M44" s="165">
        <f>SUM(M45:M56)</f>
        <v>0</v>
      </c>
      <c r="N44" s="165"/>
      <c r="O44" s="165">
        <f>SUM(O45:O56)</f>
        <v>28.34</v>
      </c>
      <c r="P44" s="165"/>
      <c r="Q44" s="165">
        <f>SUM(Q45:Q56)</f>
        <v>0</v>
      </c>
      <c r="R44" s="165"/>
      <c r="S44" s="165"/>
      <c r="T44" s="165"/>
      <c r="U44" s="165"/>
      <c r="V44" s="165">
        <f>SUM(V45:V56)</f>
        <v>11.52</v>
      </c>
      <c r="W44" s="165"/>
      <c r="AG44" t="s">
        <v>106</v>
      </c>
    </row>
    <row r="45" spans="1:60" outlineLevel="1" x14ac:dyDescent="0.2">
      <c r="A45" s="177">
        <v>36</v>
      </c>
      <c r="B45" s="178" t="s">
        <v>191</v>
      </c>
      <c r="C45" s="185" t="s">
        <v>192</v>
      </c>
      <c r="D45" s="179" t="s">
        <v>123</v>
      </c>
      <c r="E45" s="180">
        <v>4.7600000000000007</v>
      </c>
      <c r="F45" s="191"/>
      <c r="G45" s="181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8">
        <v>1.93971</v>
      </c>
      <c r="O45" s="158">
        <f>ROUND(E45*N45,2)</f>
        <v>9.23</v>
      </c>
      <c r="P45" s="158">
        <v>0</v>
      </c>
      <c r="Q45" s="158">
        <f>ROUND(E45*P45,2)</f>
        <v>0</v>
      </c>
      <c r="R45" s="158"/>
      <c r="S45" s="158" t="s">
        <v>110</v>
      </c>
      <c r="T45" s="158" t="s">
        <v>110</v>
      </c>
      <c r="U45" s="158">
        <v>0.96500000000000008</v>
      </c>
      <c r="V45" s="158">
        <f>ROUND(E45*U45,2)</f>
        <v>4.59</v>
      </c>
      <c r="W45" s="158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111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77">
        <v>37</v>
      </c>
      <c r="B46" s="178" t="s">
        <v>193</v>
      </c>
      <c r="C46" s="185" t="s">
        <v>194</v>
      </c>
      <c r="D46" s="179" t="s">
        <v>123</v>
      </c>
      <c r="E46" s="180">
        <v>3.8800000000000003</v>
      </c>
      <c r="F46" s="191"/>
      <c r="G46" s="181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8">
        <v>2.5250000000000004</v>
      </c>
      <c r="O46" s="158">
        <f>ROUND(E46*N46,2)</f>
        <v>9.8000000000000007</v>
      </c>
      <c r="P46" s="158">
        <v>0</v>
      </c>
      <c r="Q46" s="158">
        <f>ROUND(E46*P46,2)</f>
        <v>0</v>
      </c>
      <c r="R46" s="158"/>
      <c r="S46" s="158" t="s">
        <v>110</v>
      </c>
      <c r="T46" s="158" t="s">
        <v>110</v>
      </c>
      <c r="U46" s="158">
        <v>0.47700000000000004</v>
      </c>
      <c r="V46" s="158">
        <f>ROUND(E46*U46,2)</f>
        <v>1.85</v>
      </c>
      <c r="W46" s="158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111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 x14ac:dyDescent="0.2">
      <c r="A47" s="177">
        <v>38</v>
      </c>
      <c r="B47" s="178" t="s">
        <v>195</v>
      </c>
      <c r="C47" s="185" t="s">
        <v>196</v>
      </c>
      <c r="D47" s="179" t="s">
        <v>109</v>
      </c>
      <c r="E47" s="180">
        <v>6</v>
      </c>
      <c r="F47" s="191"/>
      <c r="G47" s="181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8">
        <v>3.6340000000000004E-2</v>
      </c>
      <c r="O47" s="158">
        <f>ROUND(E47*N47,2)</f>
        <v>0.22</v>
      </c>
      <c r="P47" s="158">
        <v>0</v>
      </c>
      <c r="Q47" s="158">
        <f>ROUND(E47*P47,2)</f>
        <v>0</v>
      </c>
      <c r="R47" s="158"/>
      <c r="S47" s="158" t="s">
        <v>110</v>
      </c>
      <c r="T47" s="158" t="s">
        <v>110</v>
      </c>
      <c r="U47" s="158">
        <v>0.52700000000000002</v>
      </c>
      <c r="V47" s="158">
        <f>ROUND(E47*U47,2)</f>
        <v>3.16</v>
      </c>
      <c r="W47" s="158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111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77">
        <v>39</v>
      </c>
      <c r="B48" s="178" t="s">
        <v>197</v>
      </c>
      <c r="C48" s="185" t="s">
        <v>198</v>
      </c>
      <c r="D48" s="179" t="s">
        <v>109</v>
      </c>
      <c r="E48" s="180">
        <v>6</v>
      </c>
      <c r="F48" s="191"/>
      <c r="G48" s="181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21</v>
      </c>
      <c r="M48" s="158">
        <f>G48*(1+L48/100)</f>
        <v>0</v>
      </c>
      <c r="N48" s="158">
        <v>0</v>
      </c>
      <c r="O48" s="158">
        <f>ROUND(E48*N48,2)</f>
        <v>0</v>
      </c>
      <c r="P48" s="158">
        <v>0</v>
      </c>
      <c r="Q48" s="158">
        <f>ROUND(E48*P48,2)</f>
        <v>0</v>
      </c>
      <c r="R48" s="158"/>
      <c r="S48" s="158" t="s">
        <v>110</v>
      </c>
      <c r="T48" s="158" t="s">
        <v>110</v>
      </c>
      <c r="U48" s="158">
        <v>0.32</v>
      </c>
      <c r="V48" s="158">
        <f>ROUND(E48*U48,2)</f>
        <v>1.92</v>
      </c>
      <c r="W48" s="158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111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 x14ac:dyDescent="0.2">
      <c r="A49" s="172">
        <v>40</v>
      </c>
      <c r="B49" s="173" t="s">
        <v>199</v>
      </c>
      <c r="C49" s="186" t="s">
        <v>200</v>
      </c>
      <c r="D49" s="174" t="s">
        <v>123</v>
      </c>
      <c r="E49" s="175">
        <v>2.8400000000000003</v>
      </c>
      <c r="F49" s="192"/>
      <c r="G49" s="176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21</v>
      </c>
      <c r="M49" s="158">
        <f>G49*(1+L49/100)</f>
        <v>0</v>
      </c>
      <c r="N49" s="158">
        <v>3.1997300000000002</v>
      </c>
      <c r="O49" s="158">
        <f>ROUND(E49*N49,2)</f>
        <v>9.09</v>
      </c>
      <c r="P49" s="158">
        <v>0</v>
      </c>
      <c r="Q49" s="158">
        <f>ROUND(E49*P49,2)</f>
        <v>0</v>
      </c>
      <c r="R49" s="158"/>
      <c r="S49" s="158" t="s">
        <v>110</v>
      </c>
      <c r="T49" s="158" t="s">
        <v>110</v>
      </c>
      <c r="U49" s="158">
        <v>0</v>
      </c>
      <c r="V49" s="158">
        <f>ROUND(E49*U49,2)</f>
        <v>0</v>
      </c>
      <c r="W49" s="158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201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60"/>
      <c r="B50" s="161"/>
      <c r="C50" s="187" t="s">
        <v>202</v>
      </c>
      <c r="D50" s="162"/>
      <c r="E50" s="163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203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60"/>
      <c r="B51" s="161" t="s">
        <v>204</v>
      </c>
      <c r="C51" s="187" t="s">
        <v>205</v>
      </c>
      <c r="D51" s="162" t="s">
        <v>123</v>
      </c>
      <c r="E51" s="163">
        <v>2.8400000000000003</v>
      </c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203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60"/>
      <c r="B52" s="161" t="s">
        <v>206</v>
      </c>
      <c r="C52" s="187" t="s">
        <v>207</v>
      </c>
      <c r="D52" s="162" t="s">
        <v>109</v>
      </c>
      <c r="E52" s="163">
        <v>1.1928000000000001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203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60"/>
      <c r="B53" s="161" t="s">
        <v>208</v>
      </c>
      <c r="C53" s="187" t="s">
        <v>209</v>
      </c>
      <c r="D53" s="162" t="s">
        <v>109</v>
      </c>
      <c r="E53" s="163">
        <v>1.1928000000000001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203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60"/>
      <c r="B54" s="161" t="s">
        <v>210</v>
      </c>
      <c r="C54" s="187" t="s">
        <v>211</v>
      </c>
      <c r="D54" s="162" t="s">
        <v>212</v>
      </c>
      <c r="E54" s="163">
        <v>0.42600000000000005</v>
      </c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49"/>
      <c r="Y54" s="149"/>
      <c r="Z54" s="149"/>
      <c r="AA54" s="149"/>
      <c r="AB54" s="149"/>
      <c r="AC54" s="149"/>
      <c r="AD54" s="149"/>
      <c r="AE54" s="149"/>
      <c r="AF54" s="149"/>
      <c r="AG54" s="149" t="s">
        <v>203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60"/>
      <c r="B55" s="161" t="s">
        <v>213</v>
      </c>
      <c r="C55" s="187" t="s">
        <v>214</v>
      </c>
      <c r="D55" s="162" t="s">
        <v>123</v>
      </c>
      <c r="E55" s="163">
        <v>0.56800000000000006</v>
      </c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49"/>
      <c r="Y55" s="149"/>
      <c r="Z55" s="149"/>
      <c r="AA55" s="149"/>
      <c r="AB55" s="149"/>
      <c r="AC55" s="149"/>
      <c r="AD55" s="149"/>
      <c r="AE55" s="149"/>
      <c r="AF55" s="149"/>
      <c r="AG55" s="149" t="s">
        <v>203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60"/>
      <c r="B56" s="161" t="s">
        <v>215</v>
      </c>
      <c r="C56" s="187" t="s">
        <v>216</v>
      </c>
      <c r="D56" s="162" t="s">
        <v>212</v>
      </c>
      <c r="E56" s="163">
        <v>9.0872332</v>
      </c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49"/>
      <c r="Y56" s="149"/>
      <c r="Z56" s="149"/>
      <c r="AA56" s="149"/>
      <c r="AB56" s="149"/>
      <c r="AC56" s="149"/>
      <c r="AD56" s="149"/>
      <c r="AE56" s="149"/>
      <c r="AF56" s="149"/>
      <c r="AG56" s="149" t="s">
        <v>203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x14ac:dyDescent="0.2">
      <c r="A57" s="166" t="s">
        <v>105</v>
      </c>
      <c r="B57" s="167" t="s">
        <v>59</v>
      </c>
      <c r="C57" s="184" t="s">
        <v>60</v>
      </c>
      <c r="D57" s="168"/>
      <c r="E57" s="169"/>
      <c r="F57" s="170"/>
      <c r="G57" s="171">
        <f>SUMIF(AG58:AG59,"&lt;&gt;NOR",G58:G59)</f>
        <v>0</v>
      </c>
      <c r="H57" s="165"/>
      <c r="I57" s="165">
        <f>SUM(I58:I59)</f>
        <v>0</v>
      </c>
      <c r="J57" s="165"/>
      <c r="K57" s="165">
        <f>SUM(K58:K59)</f>
        <v>0</v>
      </c>
      <c r="L57" s="165"/>
      <c r="M57" s="165">
        <f>SUM(M58:M59)</f>
        <v>0</v>
      </c>
      <c r="N57" s="165"/>
      <c r="O57" s="165">
        <f>SUM(O58:O59)</f>
        <v>6.34</v>
      </c>
      <c r="P57" s="165"/>
      <c r="Q57" s="165">
        <f>SUM(Q58:Q59)</f>
        <v>0</v>
      </c>
      <c r="R57" s="165"/>
      <c r="S57" s="165"/>
      <c r="T57" s="165"/>
      <c r="U57" s="165"/>
      <c r="V57" s="165">
        <f>SUM(V58:V59)</f>
        <v>9.49</v>
      </c>
      <c r="W57" s="165"/>
      <c r="AG57" t="s">
        <v>106</v>
      </c>
    </row>
    <row r="58" spans="1:60" outlineLevel="1" x14ac:dyDescent="0.2">
      <c r="A58" s="177">
        <v>41</v>
      </c>
      <c r="B58" s="178" t="s">
        <v>217</v>
      </c>
      <c r="C58" s="185" t="s">
        <v>218</v>
      </c>
      <c r="D58" s="179" t="s">
        <v>123</v>
      </c>
      <c r="E58" s="180">
        <v>5.6000000000000005</v>
      </c>
      <c r="F58" s="191"/>
      <c r="G58" s="181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21</v>
      </c>
      <c r="M58" s="158">
        <f>G58*(1+L58/100)</f>
        <v>0</v>
      </c>
      <c r="N58" s="158">
        <v>1.1322000000000001</v>
      </c>
      <c r="O58" s="158">
        <f>ROUND(E58*N58,2)</f>
        <v>6.34</v>
      </c>
      <c r="P58" s="158">
        <v>0</v>
      </c>
      <c r="Q58" s="158">
        <f>ROUND(E58*P58,2)</f>
        <v>0</v>
      </c>
      <c r="R58" s="158"/>
      <c r="S58" s="158" t="s">
        <v>110</v>
      </c>
      <c r="T58" s="158" t="s">
        <v>110</v>
      </c>
      <c r="U58" s="158">
        <v>1.6950000000000001</v>
      </c>
      <c r="V58" s="158">
        <f>ROUND(E58*U58,2)</f>
        <v>9.49</v>
      </c>
      <c r="W58" s="158"/>
      <c r="X58" s="149"/>
      <c r="Y58" s="149"/>
      <c r="Z58" s="149"/>
      <c r="AA58" s="149"/>
      <c r="AB58" s="149"/>
      <c r="AC58" s="149"/>
      <c r="AD58" s="149"/>
      <c r="AE58" s="149"/>
      <c r="AF58" s="149"/>
      <c r="AG58" s="149" t="s">
        <v>111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77">
        <v>42</v>
      </c>
      <c r="B59" s="178" t="s">
        <v>219</v>
      </c>
      <c r="C59" s="185" t="s">
        <v>220</v>
      </c>
      <c r="D59" s="179" t="s">
        <v>221</v>
      </c>
      <c r="E59" s="180">
        <v>12</v>
      </c>
      <c r="F59" s="191"/>
      <c r="G59" s="181">
        <f>ROUND(E59*F59,2)</f>
        <v>0</v>
      </c>
      <c r="H59" s="159"/>
      <c r="I59" s="158">
        <f>ROUND(E59*H59,2)</f>
        <v>0</v>
      </c>
      <c r="J59" s="159"/>
      <c r="K59" s="158">
        <f>ROUND(E59*J59,2)</f>
        <v>0</v>
      </c>
      <c r="L59" s="158">
        <v>21</v>
      </c>
      <c r="M59" s="158">
        <f>G59*(1+L59/100)</f>
        <v>0</v>
      </c>
      <c r="N59" s="158">
        <v>0</v>
      </c>
      <c r="O59" s="158">
        <f>ROUND(E59*N59,2)</f>
        <v>0</v>
      </c>
      <c r="P59" s="158">
        <v>0</v>
      </c>
      <c r="Q59" s="158">
        <f>ROUND(E59*P59,2)</f>
        <v>0</v>
      </c>
      <c r="R59" s="158" t="s">
        <v>222</v>
      </c>
      <c r="S59" s="158" t="s">
        <v>110</v>
      </c>
      <c r="T59" s="158" t="s">
        <v>110</v>
      </c>
      <c r="U59" s="158">
        <v>0</v>
      </c>
      <c r="V59" s="158">
        <f>ROUND(E59*U59,2)</f>
        <v>0</v>
      </c>
      <c r="W59" s="158"/>
      <c r="X59" s="149"/>
      <c r="Y59" s="149"/>
      <c r="Z59" s="149"/>
      <c r="AA59" s="149"/>
      <c r="AB59" s="149"/>
      <c r="AC59" s="149"/>
      <c r="AD59" s="149"/>
      <c r="AE59" s="149"/>
      <c r="AF59" s="149"/>
      <c r="AG59" s="149" t="s">
        <v>223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x14ac:dyDescent="0.2">
      <c r="A60" s="166" t="s">
        <v>105</v>
      </c>
      <c r="B60" s="167" t="s">
        <v>61</v>
      </c>
      <c r="C60" s="184" t="s">
        <v>62</v>
      </c>
      <c r="D60" s="168"/>
      <c r="E60" s="169"/>
      <c r="F60" s="170"/>
      <c r="G60" s="171">
        <f>SUMIF(AG61:AG66,"&lt;&gt;NOR",G61:G66)</f>
        <v>0</v>
      </c>
      <c r="H60" s="165"/>
      <c r="I60" s="165">
        <f>SUM(I61:I66)</f>
        <v>0</v>
      </c>
      <c r="J60" s="165"/>
      <c r="K60" s="165">
        <f>SUM(K61:K66)</f>
        <v>0</v>
      </c>
      <c r="L60" s="165"/>
      <c r="M60" s="165">
        <f>SUM(M61:M66)</f>
        <v>0</v>
      </c>
      <c r="N60" s="165"/>
      <c r="O60" s="165">
        <f>SUM(O61:O66)</f>
        <v>74.39</v>
      </c>
      <c r="P60" s="165"/>
      <c r="Q60" s="165">
        <f>SUM(Q61:Q66)</f>
        <v>0</v>
      </c>
      <c r="R60" s="165"/>
      <c r="S60" s="165"/>
      <c r="T60" s="165"/>
      <c r="U60" s="165"/>
      <c r="V60" s="165">
        <f>SUM(V61:V66)</f>
        <v>31.259999999999998</v>
      </c>
      <c r="W60" s="165"/>
      <c r="AG60" t="s">
        <v>106</v>
      </c>
    </row>
    <row r="61" spans="1:60" outlineLevel="1" x14ac:dyDescent="0.2">
      <c r="A61" s="177">
        <v>43</v>
      </c>
      <c r="B61" s="178" t="s">
        <v>224</v>
      </c>
      <c r="C61" s="185" t="s">
        <v>225</v>
      </c>
      <c r="D61" s="179" t="s">
        <v>109</v>
      </c>
      <c r="E61" s="180">
        <v>59.1</v>
      </c>
      <c r="F61" s="191"/>
      <c r="G61" s="181">
        <f t="shared" ref="G61:G66" si="7">ROUND(E61*F61,2)</f>
        <v>0</v>
      </c>
      <c r="H61" s="159"/>
      <c r="I61" s="158">
        <f t="shared" ref="I61:I66" si="8">ROUND(E61*H61,2)</f>
        <v>0</v>
      </c>
      <c r="J61" s="159"/>
      <c r="K61" s="158">
        <f t="shared" ref="K61:K66" si="9">ROUND(E61*J61,2)</f>
        <v>0</v>
      </c>
      <c r="L61" s="158">
        <v>21</v>
      </c>
      <c r="M61" s="158">
        <f t="shared" ref="M61:M66" si="10">G61*(1+L61/100)</f>
        <v>0</v>
      </c>
      <c r="N61" s="158">
        <v>0.43000000000000005</v>
      </c>
      <c r="O61" s="158">
        <f t="shared" ref="O61:O66" si="11">ROUND(E61*N61,2)</f>
        <v>25.41</v>
      </c>
      <c r="P61" s="158">
        <v>0</v>
      </c>
      <c r="Q61" s="158">
        <f t="shared" ref="Q61:Q66" si="12">ROUND(E61*P61,2)</f>
        <v>0</v>
      </c>
      <c r="R61" s="158"/>
      <c r="S61" s="158" t="s">
        <v>110</v>
      </c>
      <c r="T61" s="158" t="s">
        <v>110</v>
      </c>
      <c r="U61" s="158">
        <v>2.8000000000000001E-2</v>
      </c>
      <c r="V61" s="158">
        <f t="shared" ref="V61:V66" si="13">ROUND(E61*U61,2)</f>
        <v>1.65</v>
      </c>
      <c r="W61" s="158"/>
      <c r="X61" s="149"/>
      <c r="Y61" s="149"/>
      <c r="Z61" s="149"/>
      <c r="AA61" s="149"/>
      <c r="AB61" s="149"/>
      <c r="AC61" s="149"/>
      <c r="AD61" s="149"/>
      <c r="AE61" s="149"/>
      <c r="AF61" s="149"/>
      <c r="AG61" s="149" t="s">
        <v>111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2.5" outlineLevel="1" x14ac:dyDescent="0.2">
      <c r="A62" s="177">
        <v>44</v>
      </c>
      <c r="B62" s="178" t="s">
        <v>226</v>
      </c>
      <c r="C62" s="185" t="s">
        <v>227</v>
      </c>
      <c r="D62" s="179" t="s">
        <v>109</v>
      </c>
      <c r="E62" s="180">
        <v>59.1</v>
      </c>
      <c r="F62" s="191"/>
      <c r="G62" s="181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21</v>
      </c>
      <c r="M62" s="158">
        <f t="shared" si="10"/>
        <v>0</v>
      </c>
      <c r="N62" s="158">
        <v>0.28800000000000003</v>
      </c>
      <c r="O62" s="158">
        <f t="shared" si="11"/>
        <v>17.02</v>
      </c>
      <c r="P62" s="158">
        <v>0</v>
      </c>
      <c r="Q62" s="158">
        <f t="shared" si="12"/>
        <v>0</v>
      </c>
      <c r="R62" s="158"/>
      <c r="S62" s="158" t="s">
        <v>110</v>
      </c>
      <c r="T62" s="158" t="s">
        <v>110</v>
      </c>
      <c r="U62" s="158">
        <v>2.3000000000000003E-2</v>
      </c>
      <c r="V62" s="158">
        <f t="shared" si="13"/>
        <v>1.36</v>
      </c>
      <c r="W62" s="158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111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77">
        <v>45</v>
      </c>
      <c r="B63" s="178" t="s">
        <v>228</v>
      </c>
      <c r="C63" s="185" t="s">
        <v>229</v>
      </c>
      <c r="D63" s="179" t="s">
        <v>109</v>
      </c>
      <c r="E63" s="180">
        <v>59.1</v>
      </c>
      <c r="F63" s="191"/>
      <c r="G63" s="181">
        <f t="shared" si="7"/>
        <v>0</v>
      </c>
      <c r="H63" s="159"/>
      <c r="I63" s="158">
        <f t="shared" si="8"/>
        <v>0</v>
      </c>
      <c r="J63" s="159"/>
      <c r="K63" s="158">
        <f t="shared" si="9"/>
        <v>0</v>
      </c>
      <c r="L63" s="158">
        <v>21</v>
      </c>
      <c r="M63" s="158">
        <f t="shared" si="10"/>
        <v>0</v>
      </c>
      <c r="N63" s="158">
        <v>9.2800000000000007E-2</v>
      </c>
      <c r="O63" s="158">
        <f t="shared" si="11"/>
        <v>5.48</v>
      </c>
      <c r="P63" s="158">
        <v>0</v>
      </c>
      <c r="Q63" s="158">
        <f t="shared" si="12"/>
        <v>0</v>
      </c>
      <c r="R63" s="158"/>
      <c r="S63" s="158" t="s">
        <v>110</v>
      </c>
      <c r="T63" s="158" t="s">
        <v>110</v>
      </c>
      <c r="U63" s="158">
        <v>0.47800000000000004</v>
      </c>
      <c r="V63" s="158">
        <f t="shared" si="13"/>
        <v>28.25</v>
      </c>
      <c r="W63" s="158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111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77">
        <v>46</v>
      </c>
      <c r="B64" s="178" t="s">
        <v>230</v>
      </c>
      <c r="C64" s="185" t="s">
        <v>231</v>
      </c>
      <c r="D64" s="179" t="s">
        <v>212</v>
      </c>
      <c r="E64" s="180">
        <v>11.82</v>
      </c>
      <c r="F64" s="191"/>
      <c r="G64" s="181">
        <f t="shared" si="7"/>
        <v>0</v>
      </c>
      <c r="H64" s="159"/>
      <c r="I64" s="158">
        <f t="shared" si="8"/>
        <v>0</v>
      </c>
      <c r="J64" s="159"/>
      <c r="K64" s="158">
        <f t="shared" si="9"/>
        <v>0</v>
      </c>
      <c r="L64" s="158">
        <v>21</v>
      </c>
      <c r="M64" s="158">
        <f t="shared" si="10"/>
        <v>0</v>
      </c>
      <c r="N64" s="158">
        <v>1</v>
      </c>
      <c r="O64" s="158">
        <f t="shared" si="11"/>
        <v>11.82</v>
      </c>
      <c r="P64" s="158">
        <v>0</v>
      </c>
      <c r="Q64" s="158">
        <f t="shared" si="12"/>
        <v>0</v>
      </c>
      <c r="R64" s="158" t="s">
        <v>186</v>
      </c>
      <c r="S64" s="158" t="s">
        <v>110</v>
      </c>
      <c r="T64" s="158" t="s">
        <v>110</v>
      </c>
      <c r="U64" s="158">
        <v>0</v>
      </c>
      <c r="V64" s="158">
        <f t="shared" si="13"/>
        <v>0</v>
      </c>
      <c r="W64" s="158"/>
      <c r="X64" s="149"/>
      <c r="Y64" s="149"/>
      <c r="Z64" s="149"/>
      <c r="AA64" s="149"/>
      <c r="AB64" s="149"/>
      <c r="AC64" s="149"/>
      <c r="AD64" s="149"/>
      <c r="AE64" s="149"/>
      <c r="AF64" s="149"/>
      <c r="AG64" s="149" t="s">
        <v>187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77">
        <v>47</v>
      </c>
      <c r="B65" s="178" t="s">
        <v>232</v>
      </c>
      <c r="C65" s="185" t="s">
        <v>233</v>
      </c>
      <c r="D65" s="179" t="s">
        <v>212</v>
      </c>
      <c r="E65" s="180">
        <v>10.65</v>
      </c>
      <c r="F65" s="191"/>
      <c r="G65" s="181">
        <f t="shared" si="7"/>
        <v>0</v>
      </c>
      <c r="H65" s="159"/>
      <c r="I65" s="158">
        <f t="shared" si="8"/>
        <v>0</v>
      </c>
      <c r="J65" s="159"/>
      <c r="K65" s="158">
        <f t="shared" si="9"/>
        <v>0</v>
      </c>
      <c r="L65" s="158">
        <v>21</v>
      </c>
      <c r="M65" s="158">
        <f t="shared" si="10"/>
        <v>0</v>
      </c>
      <c r="N65" s="158">
        <v>1</v>
      </c>
      <c r="O65" s="158">
        <f t="shared" si="11"/>
        <v>10.65</v>
      </c>
      <c r="P65" s="158">
        <v>0</v>
      </c>
      <c r="Q65" s="158">
        <f t="shared" si="12"/>
        <v>0</v>
      </c>
      <c r="R65" s="158" t="s">
        <v>186</v>
      </c>
      <c r="S65" s="158" t="s">
        <v>110</v>
      </c>
      <c r="T65" s="158" t="s">
        <v>110</v>
      </c>
      <c r="U65" s="158">
        <v>0</v>
      </c>
      <c r="V65" s="158">
        <f t="shared" si="13"/>
        <v>0</v>
      </c>
      <c r="W65" s="158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187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77">
        <v>48</v>
      </c>
      <c r="B66" s="178" t="s">
        <v>234</v>
      </c>
      <c r="C66" s="185" t="s">
        <v>235</v>
      </c>
      <c r="D66" s="179" t="s">
        <v>109</v>
      </c>
      <c r="E66" s="180">
        <v>30.975000000000001</v>
      </c>
      <c r="F66" s="191"/>
      <c r="G66" s="181">
        <f t="shared" si="7"/>
        <v>0</v>
      </c>
      <c r="H66" s="159"/>
      <c r="I66" s="158">
        <f t="shared" si="8"/>
        <v>0</v>
      </c>
      <c r="J66" s="159"/>
      <c r="K66" s="158">
        <f t="shared" si="9"/>
        <v>0</v>
      </c>
      <c r="L66" s="158">
        <v>21</v>
      </c>
      <c r="M66" s="158">
        <f t="shared" si="10"/>
        <v>0</v>
      </c>
      <c r="N66" s="158">
        <v>0.12960000000000002</v>
      </c>
      <c r="O66" s="158">
        <f t="shared" si="11"/>
        <v>4.01</v>
      </c>
      <c r="P66" s="158">
        <v>0</v>
      </c>
      <c r="Q66" s="158">
        <f t="shared" si="12"/>
        <v>0</v>
      </c>
      <c r="R66" s="158" t="s">
        <v>186</v>
      </c>
      <c r="S66" s="158" t="s">
        <v>110</v>
      </c>
      <c r="T66" s="158" t="s">
        <v>110</v>
      </c>
      <c r="U66" s="158">
        <v>0</v>
      </c>
      <c r="V66" s="158">
        <f t="shared" si="13"/>
        <v>0</v>
      </c>
      <c r="W66" s="158"/>
      <c r="X66" s="149"/>
      <c r="Y66" s="149"/>
      <c r="Z66" s="149"/>
      <c r="AA66" s="149"/>
      <c r="AB66" s="149"/>
      <c r="AC66" s="149"/>
      <c r="AD66" s="149"/>
      <c r="AE66" s="149"/>
      <c r="AF66" s="149"/>
      <c r="AG66" s="149" t="s">
        <v>187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x14ac:dyDescent="0.2">
      <c r="A67" s="166" t="s">
        <v>105</v>
      </c>
      <c r="B67" s="167" t="s">
        <v>63</v>
      </c>
      <c r="C67" s="184" t="s">
        <v>64</v>
      </c>
      <c r="D67" s="168"/>
      <c r="E67" s="169"/>
      <c r="F67" s="170"/>
      <c r="G67" s="171">
        <f>SUMIF(AG68:AG138,"&lt;&gt;NOR",G68:G138)</f>
        <v>0</v>
      </c>
      <c r="H67" s="165"/>
      <c r="I67" s="165">
        <f>SUM(I68:I138)</f>
        <v>0</v>
      </c>
      <c r="J67" s="165"/>
      <c r="K67" s="165">
        <f>SUM(K68:K138)</f>
        <v>0</v>
      </c>
      <c r="L67" s="165"/>
      <c r="M67" s="165">
        <f>SUM(M68:M138)</f>
        <v>0</v>
      </c>
      <c r="N67" s="165"/>
      <c r="O67" s="165">
        <f>SUM(O68:O138)</f>
        <v>471.77</v>
      </c>
      <c r="P67" s="165"/>
      <c r="Q67" s="165">
        <f>SUM(Q68:Q138)</f>
        <v>7.5</v>
      </c>
      <c r="R67" s="165"/>
      <c r="S67" s="165"/>
      <c r="T67" s="165"/>
      <c r="U67" s="165"/>
      <c r="V67" s="165">
        <f>SUM(V68:V138)</f>
        <v>28.59</v>
      </c>
      <c r="W67" s="165"/>
      <c r="AG67" t="s">
        <v>106</v>
      </c>
    </row>
    <row r="68" spans="1:60" outlineLevel="1" x14ac:dyDescent="0.2">
      <c r="A68" s="177">
        <v>49</v>
      </c>
      <c r="B68" s="178" t="s">
        <v>236</v>
      </c>
      <c r="C68" s="185" t="s">
        <v>237</v>
      </c>
      <c r="D68" s="179" t="s">
        <v>120</v>
      </c>
      <c r="E68" s="180">
        <v>12</v>
      </c>
      <c r="F68" s="191"/>
      <c r="G68" s="181">
        <f t="shared" ref="G68:G82" si="14">ROUND(E68*F68,2)</f>
        <v>0</v>
      </c>
      <c r="H68" s="159"/>
      <c r="I68" s="158">
        <f t="shared" ref="I68:I82" si="15">ROUND(E68*H68,2)</f>
        <v>0</v>
      </c>
      <c r="J68" s="159"/>
      <c r="K68" s="158">
        <f t="shared" ref="K68:K82" si="16">ROUND(E68*J68,2)</f>
        <v>0</v>
      </c>
      <c r="L68" s="158">
        <v>21</v>
      </c>
      <c r="M68" s="158">
        <f t="shared" ref="M68:M82" si="17">G68*(1+L68/100)</f>
        <v>0</v>
      </c>
      <c r="N68" s="158">
        <v>0</v>
      </c>
      <c r="O68" s="158">
        <f t="shared" ref="O68:O82" si="18">ROUND(E68*N68,2)</f>
        <v>0</v>
      </c>
      <c r="P68" s="158">
        <v>0</v>
      </c>
      <c r="Q68" s="158">
        <f t="shared" ref="Q68:Q82" si="19">ROUND(E68*P68,2)</f>
        <v>0</v>
      </c>
      <c r="R68" s="158"/>
      <c r="S68" s="158" t="s">
        <v>110</v>
      </c>
      <c r="T68" s="158" t="s">
        <v>110</v>
      </c>
      <c r="U68" s="158">
        <v>0.126</v>
      </c>
      <c r="V68" s="158">
        <f t="shared" ref="V68:V82" si="20">ROUND(E68*U68,2)</f>
        <v>1.51</v>
      </c>
      <c r="W68" s="158"/>
      <c r="X68" s="149"/>
      <c r="Y68" s="149"/>
      <c r="Z68" s="149"/>
      <c r="AA68" s="149"/>
      <c r="AB68" s="149"/>
      <c r="AC68" s="149"/>
      <c r="AD68" s="149"/>
      <c r="AE68" s="149"/>
      <c r="AF68" s="149"/>
      <c r="AG68" s="149" t="s">
        <v>111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77">
        <v>50</v>
      </c>
      <c r="B69" s="178" t="s">
        <v>238</v>
      </c>
      <c r="C69" s="185" t="s">
        <v>239</v>
      </c>
      <c r="D69" s="179" t="s">
        <v>120</v>
      </c>
      <c r="E69" s="180">
        <v>30</v>
      </c>
      <c r="F69" s="191"/>
      <c r="G69" s="181">
        <f t="shared" si="14"/>
        <v>0</v>
      </c>
      <c r="H69" s="159"/>
      <c r="I69" s="158">
        <f t="shared" si="15"/>
        <v>0</v>
      </c>
      <c r="J69" s="159"/>
      <c r="K69" s="158">
        <f t="shared" si="16"/>
        <v>0</v>
      </c>
      <c r="L69" s="158">
        <v>21</v>
      </c>
      <c r="M69" s="158">
        <f t="shared" si="17"/>
        <v>0</v>
      </c>
      <c r="N69" s="158">
        <v>0</v>
      </c>
      <c r="O69" s="158">
        <f t="shared" si="18"/>
        <v>0</v>
      </c>
      <c r="P69" s="158">
        <v>0</v>
      </c>
      <c r="Q69" s="158">
        <f t="shared" si="19"/>
        <v>0</v>
      </c>
      <c r="R69" s="158"/>
      <c r="S69" s="158" t="s">
        <v>110</v>
      </c>
      <c r="T69" s="158" t="s">
        <v>110</v>
      </c>
      <c r="U69" s="158">
        <v>6.6000000000000003E-2</v>
      </c>
      <c r="V69" s="158">
        <f t="shared" si="20"/>
        <v>1.98</v>
      </c>
      <c r="W69" s="158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111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77">
        <v>51</v>
      </c>
      <c r="B70" s="178" t="s">
        <v>240</v>
      </c>
      <c r="C70" s="185" t="s">
        <v>241</v>
      </c>
      <c r="D70" s="179" t="s">
        <v>120</v>
      </c>
      <c r="E70" s="180">
        <v>15</v>
      </c>
      <c r="F70" s="191"/>
      <c r="G70" s="181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21</v>
      </c>
      <c r="M70" s="158">
        <f t="shared" si="17"/>
        <v>0</v>
      </c>
      <c r="N70" s="158">
        <v>1.0000000000000001E-5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110</v>
      </c>
      <c r="T70" s="158" t="s">
        <v>110</v>
      </c>
      <c r="U70" s="158">
        <v>0.08</v>
      </c>
      <c r="V70" s="158">
        <f t="shared" si="20"/>
        <v>1.2</v>
      </c>
      <c r="W70" s="158"/>
      <c r="X70" s="149"/>
      <c r="Y70" s="149"/>
      <c r="Z70" s="149"/>
      <c r="AA70" s="149"/>
      <c r="AB70" s="149"/>
      <c r="AC70" s="149"/>
      <c r="AD70" s="149"/>
      <c r="AE70" s="149"/>
      <c r="AF70" s="149"/>
      <c r="AG70" s="149" t="s">
        <v>111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77">
        <v>52</v>
      </c>
      <c r="B71" s="178" t="s">
        <v>242</v>
      </c>
      <c r="C71" s="185" t="s">
        <v>243</v>
      </c>
      <c r="D71" s="179" t="s">
        <v>182</v>
      </c>
      <c r="E71" s="180">
        <v>2</v>
      </c>
      <c r="F71" s="191"/>
      <c r="G71" s="181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21</v>
      </c>
      <c r="M71" s="158">
        <f t="shared" si="17"/>
        <v>0</v>
      </c>
      <c r="N71" s="158">
        <v>4.0000000000000003E-5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110</v>
      </c>
      <c r="T71" s="158" t="s">
        <v>110</v>
      </c>
      <c r="U71" s="158">
        <v>0.38</v>
      </c>
      <c r="V71" s="158">
        <f t="shared" si="20"/>
        <v>0.76</v>
      </c>
      <c r="W71" s="158"/>
      <c r="X71" s="149"/>
      <c r="Y71" s="149"/>
      <c r="Z71" s="149"/>
      <c r="AA71" s="149"/>
      <c r="AB71" s="149"/>
      <c r="AC71" s="149"/>
      <c r="AD71" s="149"/>
      <c r="AE71" s="149"/>
      <c r="AF71" s="149"/>
      <c r="AG71" s="149" t="s">
        <v>111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2.5" outlineLevel="1" x14ac:dyDescent="0.2">
      <c r="A72" s="177">
        <v>53</v>
      </c>
      <c r="B72" s="178" t="s">
        <v>244</v>
      </c>
      <c r="C72" s="185" t="s">
        <v>245</v>
      </c>
      <c r="D72" s="179" t="s">
        <v>182</v>
      </c>
      <c r="E72" s="180">
        <v>10</v>
      </c>
      <c r="F72" s="191"/>
      <c r="G72" s="181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21</v>
      </c>
      <c r="M72" s="158">
        <f t="shared" si="17"/>
        <v>0</v>
      </c>
      <c r="N72" s="158">
        <v>1.0000000000000001E-5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110</v>
      </c>
      <c r="T72" s="158" t="s">
        <v>110</v>
      </c>
      <c r="U72" s="158">
        <v>0.17600000000000002</v>
      </c>
      <c r="V72" s="158">
        <f t="shared" si="20"/>
        <v>1.76</v>
      </c>
      <c r="W72" s="158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111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ht="22.5" outlineLevel="1" x14ac:dyDescent="0.2">
      <c r="A73" s="177">
        <v>54</v>
      </c>
      <c r="B73" s="178" t="s">
        <v>246</v>
      </c>
      <c r="C73" s="185" t="s">
        <v>247</v>
      </c>
      <c r="D73" s="179" t="s">
        <v>182</v>
      </c>
      <c r="E73" s="180">
        <v>2</v>
      </c>
      <c r="F73" s="191"/>
      <c r="G73" s="181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21</v>
      </c>
      <c r="M73" s="158">
        <f t="shared" si="17"/>
        <v>0</v>
      </c>
      <c r="N73" s="158">
        <v>2.0000000000000002E-5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110</v>
      </c>
      <c r="T73" s="158" t="s">
        <v>110</v>
      </c>
      <c r="U73" s="158">
        <v>0.20600000000000002</v>
      </c>
      <c r="V73" s="158">
        <f t="shared" si="20"/>
        <v>0.41</v>
      </c>
      <c r="W73" s="158"/>
      <c r="X73" s="149"/>
      <c r="Y73" s="149"/>
      <c r="Z73" s="149"/>
      <c r="AA73" s="149"/>
      <c r="AB73" s="149"/>
      <c r="AC73" s="149"/>
      <c r="AD73" s="149"/>
      <c r="AE73" s="149"/>
      <c r="AF73" s="149"/>
      <c r="AG73" s="149" t="s">
        <v>111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outlineLevel="1" x14ac:dyDescent="0.2">
      <c r="A74" s="177">
        <v>55</v>
      </c>
      <c r="B74" s="178" t="s">
        <v>248</v>
      </c>
      <c r="C74" s="185" t="s">
        <v>249</v>
      </c>
      <c r="D74" s="179" t="s">
        <v>182</v>
      </c>
      <c r="E74" s="180">
        <v>3</v>
      </c>
      <c r="F74" s="191"/>
      <c r="G74" s="181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21</v>
      </c>
      <c r="M74" s="158">
        <f t="shared" si="17"/>
        <v>0</v>
      </c>
      <c r="N74" s="158">
        <v>3.0000000000000001E-5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110</v>
      </c>
      <c r="T74" s="158" t="s">
        <v>110</v>
      </c>
      <c r="U74" s="158">
        <v>0.24000000000000002</v>
      </c>
      <c r="V74" s="158">
        <f t="shared" si="20"/>
        <v>0.72</v>
      </c>
      <c r="W74" s="158"/>
      <c r="X74" s="149"/>
      <c r="Y74" s="149"/>
      <c r="Z74" s="149"/>
      <c r="AA74" s="149"/>
      <c r="AB74" s="149"/>
      <c r="AC74" s="149"/>
      <c r="AD74" s="149"/>
      <c r="AE74" s="149"/>
      <c r="AF74" s="149"/>
      <c r="AG74" s="149" t="s">
        <v>111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77">
        <v>56</v>
      </c>
      <c r="B75" s="178" t="s">
        <v>250</v>
      </c>
      <c r="C75" s="185" t="s">
        <v>251</v>
      </c>
      <c r="D75" s="179" t="s">
        <v>120</v>
      </c>
      <c r="E75" s="180">
        <v>54</v>
      </c>
      <c r="F75" s="191"/>
      <c r="G75" s="181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21</v>
      </c>
      <c r="M75" s="158">
        <f t="shared" si="17"/>
        <v>0</v>
      </c>
      <c r="N75" s="158">
        <v>0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110</v>
      </c>
      <c r="T75" s="158" t="s">
        <v>110</v>
      </c>
      <c r="U75" s="158">
        <v>4.4000000000000004E-2</v>
      </c>
      <c r="V75" s="158">
        <f t="shared" si="20"/>
        <v>2.38</v>
      </c>
      <c r="W75" s="158"/>
      <c r="X75" s="149"/>
      <c r="Y75" s="149"/>
      <c r="Z75" s="149"/>
      <c r="AA75" s="149"/>
      <c r="AB75" s="149"/>
      <c r="AC75" s="149"/>
      <c r="AD75" s="149"/>
      <c r="AE75" s="149"/>
      <c r="AF75" s="149"/>
      <c r="AG75" s="149" t="s">
        <v>111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ht="22.5" outlineLevel="1" x14ac:dyDescent="0.2">
      <c r="A76" s="177">
        <v>57</v>
      </c>
      <c r="B76" s="178" t="s">
        <v>252</v>
      </c>
      <c r="C76" s="185" t="s">
        <v>253</v>
      </c>
      <c r="D76" s="179" t="s">
        <v>182</v>
      </c>
      <c r="E76" s="180">
        <v>6</v>
      </c>
      <c r="F76" s="191"/>
      <c r="G76" s="181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21</v>
      </c>
      <c r="M76" s="158">
        <f t="shared" si="17"/>
        <v>0</v>
      </c>
      <c r="N76" s="158">
        <v>0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110</v>
      </c>
      <c r="T76" s="158" t="s">
        <v>110</v>
      </c>
      <c r="U76" s="158">
        <v>0.79</v>
      </c>
      <c r="V76" s="158">
        <f t="shared" si="20"/>
        <v>4.74</v>
      </c>
      <c r="W76" s="158"/>
      <c r="X76" s="149"/>
      <c r="Y76" s="149"/>
      <c r="Z76" s="149"/>
      <c r="AA76" s="149"/>
      <c r="AB76" s="149"/>
      <c r="AC76" s="149"/>
      <c r="AD76" s="149"/>
      <c r="AE76" s="149"/>
      <c r="AF76" s="149"/>
      <c r="AG76" s="149" t="s">
        <v>111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outlineLevel="1" x14ac:dyDescent="0.2">
      <c r="A77" s="177">
        <v>58</v>
      </c>
      <c r="B77" s="178" t="s">
        <v>254</v>
      </c>
      <c r="C77" s="185" t="s">
        <v>255</v>
      </c>
      <c r="D77" s="179" t="s">
        <v>182</v>
      </c>
      <c r="E77" s="180">
        <v>1</v>
      </c>
      <c r="F77" s="191"/>
      <c r="G77" s="181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21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110</v>
      </c>
      <c r="T77" s="158" t="s">
        <v>110</v>
      </c>
      <c r="U77" s="158">
        <v>0.94600000000000006</v>
      </c>
      <c r="V77" s="158">
        <f t="shared" si="20"/>
        <v>0.95</v>
      </c>
      <c r="W77" s="158"/>
      <c r="X77" s="149"/>
      <c r="Y77" s="149"/>
      <c r="Z77" s="149"/>
      <c r="AA77" s="149"/>
      <c r="AB77" s="149"/>
      <c r="AC77" s="149"/>
      <c r="AD77" s="149"/>
      <c r="AE77" s="149"/>
      <c r="AF77" s="149"/>
      <c r="AG77" s="149" t="s">
        <v>111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22.5" outlineLevel="1" x14ac:dyDescent="0.2">
      <c r="A78" s="177">
        <v>59</v>
      </c>
      <c r="B78" s="178" t="s">
        <v>256</v>
      </c>
      <c r="C78" s="185" t="s">
        <v>257</v>
      </c>
      <c r="D78" s="179" t="s">
        <v>182</v>
      </c>
      <c r="E78" s="180">
        <v>3</v>
      </c>
      <c r="F78" s="191"/>
      <c r="G78" s="181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21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110</v>
      </c>
      <c r="T78" s="158" t="s">
        <v>110</v>
      </c>
      <c r="U78" s="158">
        <v>0.9</v>
      </c>
      <c r="V78" s="158">
        <f t="shared" si="20"/>
        <v>2.7</v>
      </c>
      <c r="W78" s="158"/>
      <c r="X78" s="149"/>
      <c r="Y78" s="149"/>
      <c r="Z78" s="149"/>
      <c r="AA78" s="149"/>
      <c r="AB78" s="149"/>
      <c r="AC78" s="149"/>
      <c r="AD78" s="149"/>
      <c r="AE78" s="149"/>
      <c r="AF78" s="149"/>
      <c r="AG78" s="149" t="s">
        <v>111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ht="22.5" outlineLevel="1" x14ac:dyDescent="0.2">
      <c r="A79" s="177">
        <v>60</v>
      </c>
      <c r="B79" s="178" t="s">
        <v>258</v>
      </c>
      <c r="C79" s="185" t="s">
        <v>259</v>
      </c>
      <c r="D79" s="179" t="s">
        <v>182</v>
      </c>
      <c r="E79" s="180">
        <v>2</v>
      </c>
      <c r="F79" s="191"/>
      <c r="G79" s="181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21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110</v>
      </c>
      <c r="T79" s="158" t="s">
        <v>110</v>
      </c>
      <c r="U79" s="158">
        <v>1.752</v>
      </c>
      <c r="V79" s="158">
        <f t="shared" si="20"/>
        <v>3.5</v>
      </c>
      <c r="W79" s="158"/>
      <c r="X79" s="149"/>
      <c r="Y79" s="149"/>
      <c r="Z79" s="149"/>
      <c r="AA79" s="149"/>
      <c r="AB79" s="149"/>
      <c r="AC79" s="149"/>
      <c r="AD79" s="149"/>
      <c r="AE79" s="149"/>
      <c r="AF79" s="149"/>
      <c r="AG79" s="149" t="s">
        <v>111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77">
        <v>61</v>
      </c>
      <c r="B80" s="178" t="s">
        <v>260</v>
      </c>
      <c r="C80" s="185" t="s">
        <v>261</v>
      </c>
      <c r="D80" s="179" t="s">
        <v>182</v>
      </c>
      <c r="E80" s="180">
        <v>2</v>
      </c>
      <c r="F80" s="191"/>
      <c r="G80" s="181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21</v>
      </c>
      <c r="M80" s="158">
        <f t="shared" si="17"/>
        <v>0</v>
      </c>
      <c r="N80" s="158">
        <v>7.0200000000000002E-3</v>
      </c>
      <c r="O80" s="158">
        <f t="shared" si="18"/>
        <v>0.01</v>
      </c>
      <c r="P80" s="158">
        <v>0</v>
      </c>
      <c r="Q80" s="158">
        <f t="shared" si="19"/>
        <v>0</v>
      </c>
      <c r="R80" s="158"/>
      <c r="S80" s="158" t="s">
        <v>110</v>
      </c>
      <c r="T80" s="158" t="s">
        <v>110</v>
      </c>
      <c r="U80" s="158">
        <v>1.0940000000000001</v>
      </c>
      <c r="V80" s="158">
        <f t="shared" si="20"/>
        <v>2.19</v>
      </c>
      <c r="W80" s="158"/>
      <c r="X80" s="149"/>
      <c r="Y80" s="149"/>
      <c r="Z80" s="149"/>
      <c r="AA80" s="149"/>
      <c r="AB80" s="149"/>
      <c r="AC80" s="149"/>
      <c r="AD80" s="149"/>
      <c r="AE80" s="149"/>
      <c r="AF80" s="149"/>
      <c r="AG80" s="149" t="s">
        <v>111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77">
        <v>62</v>
      </c>
      <c r="B81" s="178" t="s">
        <v>262</v>
      </c>
      <c r="C81" s="185" t="s">
        <v>263</v>
      </c>
      <c r="D81" s="179" t="s">
        <v>182</v>
      </c>
      <c r="E81" s="180">
        <v>2</v>
      </c>
      <c r="F81" s="191"/>
      <c r="G81" s="181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21</v>
      </c>
      <c r="M81" s="158">
        <f t="shared" si="17"/>
        <v>0</v>
      </c>
      <c r="N81" s="158">
        <v>7.0200000000000002E-3</v>
      </c>
      <c r="O81" s="158">
        <f t="shared" si="18"/>
        <v>0.01</v>
      </c>
      <c r="P81" s="158">
        <v>0</v>
      </c>
      <c r="Q81" s="158">
        <f t="shared" si="19"/>
        <v>0</v>
      </c>
      <c r="R81" s="158"/>
      <c r="S81" s="158" t="s">
        <v>110</v>
      </c>
      <c r="T81" s="158" t="s">
        <v>110</v>
      </c>
      <c r="U81" s="158">
        <v>1.6940000000000002</v>
      </c>
      <c r="V81" s="158">
        <f t="shared" si="20"/>
        <v>3.39</v>
      </c>
      <c r="W81" s="158"/>
      <c r="X81" s="149"/>
      <c r="Y81" s="149"/>
      <c r="Z81" s="149"/>
      <c r="AA81" s="149"/>
      <c r="AB81" s="149"/>
      <c r="AC81" s="149"/>
      <c r="AD81" s="149"/>
      <c r="AE81" s="149"/>
      <c r="AF81" s="149"/>
      <c r="AG81" s="149" t="s">
        <v>111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ht="22.5" outlineLevel="1" x14ac:dyDescent="0.2">
      <c r="A82" s="172">
        <v>63</v>
      </c>
      <c r="B82" s="173" t="s">
        <v>264</v>
      </c>
      <c r="C82" s="186" t="s">
        <v>265</v>
      </c>
      <c r="D82" s="174" t="s">
        <v>266</v>
      </c>
      <c r="E82" s="175">
        <v>1</v>
      </c>
      <c r="F82" s="192"/>
      <c r="G82" s="176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21</v>
      </c>
      <c r="M82" s="158">
        <f t="shared" si="17"/>
        <v>0</v>
      </c>
      <c r="N82" s="158">
        <v>460</v>
      </c>
      <c r="O82" s="158">
        <f t="shared" si="18"/>
        <v>460</v>
      </c>
      <c r="P82" s="158">
        <v>0</v>
      </c>
      <c r="Q82" s="158">
        <f t="shared" si="19"/>
        <v>0</v>
      </c>
      <c r="R82" s="158"/>
      <c r="S82" s="158" t="s">
        <v>170</v>
      </c>
      <c r="T82" s="158" t="s">
        <v>171</v>
      </c>
      <c r="U82" s="158">
        <v>0</v>
      </c>
      <c r="V82" s="158">
        <f t="shared" si="20"/>
        <v>0</v>
      </c>
      <c r="W82" s="158"/>
      <c r="X82" s="149"/>
      <c r="Y82" s="149"/>
      <c r="Z82" s="149"/>
      <c r="AA82" s="149"/>
      <c r="AB82" s="149"/>
      <c r="AC82" s="149"/>
      <c r="AD82" s="149"/>
      <c r="AE82" s="149"/>
      <c r="AF82" s="149"/>
      <c r="AG82" s="149" t="s">
        <v>111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22.5" outlineLevel="1" x14ac:dyDescent="0.2">
      <c r="A83" s="156"/>
      <c r="B83" s="157"/>
      <c r="C83" s="258" t="s">
        <v>267</v>
      </c>
      <c r="D83" s="259"/>
      <c r="E83" s="259"/>
      <c r="F83" s="259"/>
      <c r="G83" s="259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49"/>
      <c r="Y83" s="149"/>
      <c r="Z83" s="149"/>
      <c r="AA83" s="149"/>
      <c r="AB83" s="149"/>
      <c r="AC83" s="149"/>
      <c r="AD83" s="149"/>
      <c r="AE83" s="149"/>
      <c r="AF83" s="149"/>
      <c r="AG83" s="149" t="s">
        <v>268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82" t="str">
        <f>C83</f>
        <v>Retenční nádrž prefabrikovaná z vodostavebního vibrolisovaného betonu. Nádrž je staticky navržena na vztlak spodní vody, která může být až po strop nádrže při zásypu zeminy min.600mm.</v>
      </c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260" t="s">
        <v>269</v>
      </c>
      <c r="D84" s="261"/>
      <c r="E84" s="261"/>
      <c r="F84" s="261"/>
      <c r="G84" s="261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49"/>
      <c r="Y84" s="149"/>
      <c r="Z84" s="149"/>
      <c r="AA84" s="149"/>
      <c r="AB84" s="149"/>
      <c r="AC84" s="149"/>
      <c r="AD84" s="149"/>
      <c r="AE84" s="149"/>
      <c r="AF84" s="149"/>
      <c r="AG84" s="149" t="s">
        <v>268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260" t="s">
        <v>270</v>
      </c>
      <c r="D85" s="261"/>
      <c r="E85" s="261"/>
      <c r="F85" s="261"/>
      <c r="G85" s="261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49"/>
      <c r="Y85" s="149"/>
      <c r="Z85" s="149"/>
      <c r="AA85" s="149"/>
      <c r="AB85" s="149"/>
      <c r="AC85" s="149"/>
      <c r="AD85" s="149"/>
      <c r="AE85" s="149"/>
      <c r="AF85" s="149"/>
      <c r="AG85" s="149" t="s">
        <v>268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6"/>
      <c r="B86" s="157"/>
      <c r="C86" s="260" t="s">
        <v>437</v>
      </c>
      <c r="D86" s="261"/>
      <c r="E86" s="261"/>
      <c r="F86" s="261"/>
      <c r="G86" s="261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49"/>
      <c r="Y86" s="149"/>
      <c r="Z86" s="149"/>
      <c r="AA86" s="149"/>
      <c r="AB86" s="149"/>
      <c r="AC86" s="149"/>
      <c r="AD86" s="149"/>
      <c r="AE86" s="149"/>
      <c r="AF86" s="149"/>
      <c r="AG86" s="149" t="s">
        <v>268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260" t="s">
        <v>271</v>
      </c>
      <c r="D87" s="261"/>
      <c r="E87" s="261"/>
      <c r="F87" s="261"/>
      <c r="G87" s="261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49"/>
      <c r="Y87" s="149"/>
      <c r="Z87" s="149"/>
      <c r="AA87" s="149"/>
      <c r="AB87" s="149"/>
      <c r="AC87" s="149"/>
      <c r="AD87" s="149"/>
      <c r="AE87" s="149"/>
      <c r="AF87" s="149"/>
      <c r="AG87" s="149" t="s">
        <v>268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260" t="s">
        <v>272</v>
      </c>
      <c r="D88" s="261"/>
      <c r="E88" s="261"/>
      <c r="F88" s="261"/>
      <c r="G88" s="261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49"/>
      <c r="Y88" s="149"/>
      <c r="Z88" s="149"/>
      <c r="AA88" s="149"/>
      <c r="AB88" s="149"/>
      <c r="AC88" s="149"/>
      <c r="AD88" s="149"/>
      <c r="AE88" s="149"/>
      <c r="AF88" s="149"/>
      <c r="AG88" s="149" t="s">
        <v>268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260" t="s">
        <v>273</v>
      </c>
      <c r="D89" s="261"/>
      <c r="E89" s="261"/>
      <c r="F89" s="261"/>
      <c r="G89" s="261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49"/>
      <c r="Y89" s="149"/>
      <c r="Z89" s="149"/>
      <c r="AA89" s="149"/>
      <c r="AB89" s="149"/>
      <c r="AC89" s="149"/>
      <c r="AD89" s="149"/>
      <c r="AE89" s="149"/>
      <c r="AF89" s="149"/>
      <c r="AG89" s="149" t="s">
        <v>268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260" t="s">
        <v>274</v>
      </c>
      <c r="D90" s="261"/>
      <c r="E90" s="261"/>
      <c r="F90" s="261"/>
      <c r="G90" s="261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49"/>
      <c r="Y90" s="149"/>
      <c r="Z90" s="149"/>
      <c r="AA90" s="149"/>
      <c r="AB90" s="149"/>
      <c r="AC90" s="149"/>
      <c r="AD90" s="149"/>
      <c r="AE90" s="149"/>
      <c r="AF90" s="149"/>
      <c r="AG90" s="149" t="s">
        <v>268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260" t="s">
        <v>275</v>
      </c>
      <c r="D91" s="261"/>
      <c r="E91" s="261"/>
      <c r="F91" s="261"/>
      <c r="G91" s="261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49"/>
      <c r="Y91" s="149"/>
      <c r="Z91" s="149"/>
      <c r="AA91" s="149"/>
      <c r="AB91" s="149"/>
      <c r="AC91" s="149"/>
      <c r="AD91" s="149"/>
      <c r="AE91" s="149"/>
      <c r="AF91" s="149"/>
      <c r="AG91" s="149" t="s">
        <v>268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260" t="s">
        <v>276</v>
      </c>
      <c r="D92" s="261"/>
      <c r="E92" s="261"/>
      <c r="F92" s="261"/>
      <c r="G92" s="261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49"/>
      <c r="Y92" s="149"/>
      <c r="Z92" s="149"/>
      <c r="AA92" s="149"/>
      <c r="AB92" s="149"/>
      <c r="AC92" s="149"/>
      <c r="AD92" s="149"/>
      <c r="AE92" s="149"/>
      <c r="AF92" s="149"/>
      <c r="AG92" s="149" t="s">
        <v>268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72">
        <v>64</v>
      </c>
      <c r="B93" s="173" t="s">
        <v>277</v>
      </c>
      <c r="C93" s="186" t="s">
        <v>278</v>
      </c>
      <c r="D93" s="174" t="s">
        <v>174</v>
      </c>
      <c r="E93" s="175">
        <v>1</v>
      </c>
      <c r="F93" s="192"/>
      <c r="G93" s="176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21</v>
      </c>
      <c r="M93" s="158">
        <f>G93*(1+L93/100)</f>
        <v>0</v>
      </c>
      <c r="N93" s="158">
        <v>0.1</v>
      </c>
      <c r="O93" s="158">
        <f>ROUND(E93*N93,2)</f>
        <v>0.1</v>
      </c>
      <c r="P93" s="158">
        <v>0</v>
      </c>
      <c r="Q93" s="158">
        <f>ROUND(E93*P93,2)</f>
        <v>0</v>
      </c>
      <c r="R93" s="158"/>
      <c r="S93" s="158" t="s">
        <v>170</v>
      </c>
      <c r="T93" s="158" t="s">
        <v>171</v>
      </c>
      <c r="U93" s="158">
        <v>0</v>
      </c>
      <c r="V93" s="158">
        <f>ROUND(E93*U93,2)</f>
        <v>0</v>
      </c>
      <c r="W93" s="158"/>
      <c r="X93" s="149"/>
      <c r="Y93" s="149"/>
      <c r="Z93" s="149"/>
      <c r="AA93" s="149"/>
      <c r="AB93" s="149"/>
      <c r="AC93" s="149"/>
      <c r="AD93" s="149"/>
      <c r="AE93" s="149"/>
      <c r="AF93" s="149"/>
      <c r="AG93" s="149" t="s">
        <v>111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258" t="s">
        <v>279</v>
      </c>
      <c r="D94" s="259"/>
      <c r="E94" s="259"/>
      <c r="F94" s="259"/>
      <c r="G94" s="259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49"/>
      <c r="Y94" s="149"/>
      <c r="Z94" s="149"/>
      <c r="AA94" s="149"/>
      <c r="AB94" s="149"/>
      <c r="AC94" s="149"/>
      <c r="AD94" s="149"/>
      <c r="AE94" s="149"/>
      <c r="AF94" s="149"/>
      <c r="AG94" s="149" t="s">
        <v>268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260" t="s">
        <v>280</v>
      </c>
      <c r="D95" s="261"/>
      <c r="E95" s="261"/>
      <c r="F95" s="261"/>
      <c r="G95" s="261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49"/>
      <c r="Y95" s="149"/>
      <c r="Z95" s="149"/>
      <c r="AA95" s="149"/>
      <c r="AB95" s="149"/>
      <c r="AC95" s="149"/>
      <c r="AD95" s="149"/>
      <c r="AE95" s="149"/>
      <c r="AF95" s="149"/>
      <c r="AG95" s="149" t="s">
        <v>268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260" t="s">
        <v>281</v>
      </c>
      <c r="D96" s="261"/>
      <c r="E96" s="261"/>
      <c r="F96" s="261"/>
      <c r="G96" s="261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49"/>
      <c r="Y96" s="149"/>
      <c r="Z96" s="149"/>
      <c r="AA96" s="149"/>
      <c r="AB96" s="149"/>
      <c r="AC96" s="149"/>
      <c r="AD96" s="149"/>
      <c r="AE96" s="149"/>
      <c r="AF96" s="149"/>
      <c r="AG96" s="149" t="s">
        <v>268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260" t="s">
        <v>282</v>
      </c>
      <c r="D97" s="261"/>
      <c r="E97" s="261"/>
      <c r="F97" s="261"/>
      <c r="G97" s="261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49"/>
      <c r="Y97" s="149"/>
      <c r="Z97" s="149"/>
      <c r="AA97" s="149"/>
      <c r="AB97" s="149"/>
      <c r="AC97" s="149"/>
      <c r="AD97" s="149"/>
      <c r="AE97" s="149"/>
      <c r="AF97" s="149"/>
      <c r="AG97" s="149" t="s">
        <v>268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260" t="s">
        <v>283</v>
      </c>
      <c r="D98" s="261"/>
      <c r="E98" s="261"/>
      <c r="F98" s="261"/>
      <c r="G98" s="261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49"/>
      <c r="Y98" s="149"/>
      <c r="Z98" s="149"/>
      <c r="AA98" s="149"/>
      <c r="AB98" s="149"/>
      <c r="AC98" s="149"/>
      <c r="AD98" s="149"/>
      <c r="AE98" s="149"/>
      <c r="AF98" s="149"/>
      <c r="AG98" s="149" t="s">
        <v>268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260" t="s">
        <v>284</v>
      </c>
      <c r="D99" s="261"/>
      <c r="E99" s="261"/>
      <c r="F99" s="261"/>
      <c r="G99" s="261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49"/>
      <c r="Y99" s="149"/>
      <c r="Z99" s="149"/>
      <c r="AA99" s="149"/>
      <c r="AB99" s="149"/>
      <c r="AC99" s="149"/>
      <c r="AD99" s="149"/>
      <c r="AE99" s="149"/>
      <c r="AF99" s="149"/>
      <c r="AG99" s="149" t="s">
        <v>268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260" t="s">
        <v>285</v>
      </c>
      <c r="D100" s="261"/>
      <c r="E100" s="261"/>
      <c r="F100" s="261"/>
      <c r="G100" s="261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268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ht="22.5" outlineLevel="1" x14ac:dyDescent="0.2">
      <c r="A101" s="177">
        <v>65</v>
      </c>
      <c r="B101" s="178" t="s">
        <v>286</v>
      </c>
      <c r="C101" s="185" t="s">
        <v>287</v>
      </c>
      <c r="D101" s="179" t="s">
        <v>174</v>
      </c>
      <c r="E101" s="180">
        <v>3</v>
      </c>
      <c r="F101" s="191"/>
      <c r="G101" s="181">
        <f t="shared" ref="G101:G138" si="21">ROUND(E101*F101,2)</f>
        <v>0</v>
      </c>
      <c r="H101" s="159"/>
      <c r="I101" s="158">
        <f t="shared" ref="I101:I138" si="22">ROUND(E101*H101,2)</f>
        <v>0</v>
      </c>
      <c r="J101" s="159"/>
      <c r="K101" s="158">
        <f t="shared" ref="K101:K138" si="23">ROUND(E101*J101,2)</f>
        <v>0</v>
      </c>
      <c r="L101" s="158">
        <v>21</v>
      </c>
      <c r="M101" s="158">
        <f t="shared" ref="M101:M138" si="24">G101*(1+L101/100)</f>
        <v>0</v>
      </c>
      <c r="N101" s="158">
        <v>0</v>
      </c>
      <c r="O101" s="158">
        <f t="shared" ref="O101:O138" si="25">ROUND(E101*N101,2)</f>
        <v>0</v>
      </c>
      <c r="P101" s="158">
        <v>0</v>
      </c>
      <c r="Q101" s="158">
        <f t="shared" ref="Q101:Q138" si="26">ROUND(E101*P101,2)</f>
        <v>0</v>
      </c>
      <c r="R101" s="158"/>
      <c r="S101" s="158" t="s">
        <v>170</v>
      </c>
      <c r="T101" s="158" t="s">
        <v>171</v>
      </c>
      <c r="U101" s="158">
        <v>0</v>
      </c>
      <c r="V101" s="158">
        <f t="shared" ref="V101:V138" si="27">ROUND(E101*U101,2)</f>
        <v>0</v>
      </c>
      <c r="W101" s="158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111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7">
        <v>66</v>
      </c>
      <c r="B102" s="178" t="s">
        <v>288</v>
      </c>
      <c r="C102" s="185" t="s">
        <v>289</v>
      </c>
      <c r="D102" s="179" t="s">
        <v>266</v>
      </c>
      <c r="E102" s="180">
        <v>3</v>
      </c>
      <c r="F102" s="191"/>
      <c r="G102" s="181">
        <f t="shared" si="21"/>
        <v>0</v>
      </c>
      <c r="H102" s="159"/>
      <c r="I102" s="158">
        <f t="shared" si="22"/>
        <v>0</v>
      </c>
      <c r="J102" s="159"/>
      <c r="K102" s="158">
        <f t="shared" si="23"/>
        <v>0</v>
      </c>
      <c r="L102" s="158">
        <v>21</v>
      </c>
      <c r="M102" s="158">
        <f t="shared" si="24"/>
        <v>0</v>
      </c>
      <c r="N102" s="158">
        <v>0</v>
      </c>
      <c r="O102" s="158">
        <f t="shared" si="25"/>
        <v>0</v>
      </c>
      <c r="P102" s="158">
        <v>2.5</v>
      </c>
      <c r="Q102" s="158">
        <f t="shared" si="26"/>
        <v>7.5</v>
      </c>
      <c r="R102" s="158"/>
      <c r="S102" s="158" t="s">
        <v>170</v>
      </c>
      <c r="T102" s="158" t="s">
        <v>171</v>
      </c>
      <c r="U102" s="158">
        <v>0</v>
      </c>
      <c r="V102" s="158">
        <f t="shared" si="27"/>
        <v>0</v>
      </c>
      <c r="W102" s="158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111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ht="33.75" outlineLevel="1" x14ac:dyDescent="0.2">
      <c r="A103" s="177">
        <v>67</v>
      </c>
      <c r="B103" s="178" t="s">
        <v>290</v>
      </c>
      <c r="C103" s="185" t="s">
        <v>291</v>
      </c>
      <c r="D103" s="179" t="s">
        <v>266</v>
      </c>
      <c r="E103" s="180">
        <v>1</v>
      </c>
      <c r="F103" s="191"/>
      <c r="G103" s="181">
        <f t="shared" si="21"/>
        <v>0</v>
      </c>
      <c r="H103" s="159"/>
      <c r="I103" s="158">
        <f t="shared" si="22"/>
        <v>0</v>
      </c>
      <c r="J103" s="159"/>
      <c r="K103" s="158">
        <f t="shared" si="23"/>
        <v>0</v>
      </c>
      <c r="L103" s="158">
        <v>21</v>
      </c>
      <c r="M103" s="158">
        <f t="shared" si="24"/>
        <v>0</v>
      </c>
      <c r="N103" s="158">
        <v>0</v>
      </c>
      <c r="O103" s="158">
        <f t="shared" si="25"/>
        <v>0</v>
      </c>
      <c r="P103" s="158">
        <v>0</v>
      </c>
      <c r="Q103" s="158">
        <f t="shared" si="26"/>
        <v>0</v>
      </c>
      <c r="R103" s="158"/>
      <c r="S103" s="158" t="s">
        <v>170</v>
      </c>
      <c r="T103" s="158" t="s">
        <v>171</v>
      </c>
      <c r="U103" s="158">
        <v>0</v>
      </c>
      <c r="V103" s="158">
        <f t="shared" si="27"/>
        <v>0</v>
      </c>
      <c r="W103" s="158"/>
      <c r="X103" s="14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111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7">
        <v>68</v>
      </c>
      <c r="B104" s="178" t="s">
        <v>292</v>
      </c>
      <c r="C104" s="185" t="s">
        <v>293</v>
      </c>
      <c r="D104" s="179" t="s">
        <v>120</v>
      </c>
      <c r="E104" s="180">
        <v>5</v>
      </c>
      <c r="F104" s="191"/>
      <c r="G104" s="181">
        <f t="shared" si="21"/>
        <v>0</v>
      </c>
      <c r="H104" s="159"/>
      <c r="I104" s="158">
        <f t="shared" si="22"/>
        <v>0</v>
      </c>
      <c r="J104" s="159"/>
      <c r="K104" s="158">
        <f t="shared" si="23"/>
        <v>0</v>
      </c>
      <c r="L104" s="158">
        <v>21</v>
      </c>
      <c r="M104" s="158">
        <f t="shared" si="24"/>
        <v>0</v>
      </c>
      <c r="N104" s="158">
        <v>1.0000000000000001E-5</v>
      </c>
      <c r="O104" s="158">
        <f t="shared" si="25"/>
        <v>0</v>
      </c>
      <c r="P104" s="158">
        <v>0</v>
      </c>
      <c r="Q104" s="158">
        <f t="shared" si="26"/>
        <v>0</v>
      </c>
      <c r="R104" s="158"/>
      <c r="S104" s="158" t="s">
        <v>170</v>
      </c>
      <c r="T104" s="158" t="s">
        <v>110</v>
      </c>
      <c r="U104" s="158">
        <v>0.08</v>
      </c>
      <c r="V104" s="158">
        <f t="shared" si="27"/>
        <v>0.4</v>
      </c>
      <c r="W104" s="158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111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77">
        <v>69</v>
      </c>
      <c r="B105" s="178" t="s">
        <v>294</v>
      </c>
      <c r="C105" s="185" t="s">
        <v>295</v>
      </c>
      <c r="D105" s="179" t="s">
        <v>182</v>
      </c>
      <c r="E105" s="180">
        <v>1</v>
      </c>
      <c r="F105" s="191"/>
      <c r="G105" s="181">
        <f t="shared" si="21"/>
        <v>0</v>
      </c>
      <c r="H105" s="159"/>
      <c r="I105" s="158">
        <f t="shared" si="22"/>
        <v>0</v>
      </c>
      <c r="J105" s="159"/>
      <c r="K105" s="158">
        <f t="shared" si="23"/>
        <v>0</v>
      </c>
      <c r="L105" s="158">
        <v>21</v>
      </c>
      <c r="M105" s="158">
        <f t="shared" si="24"/>
        <v>0</v>
      </c>
      <c r="N105" s="158">
        <v>2.7000000000000001E-3</v>
      </c>
      <c r="O105" s="158">
        <f t="shared" si="25"/>
        <v>0</v>
      </c>
      <c r="P105" s="158">
        <v>0</v>
      </c>
      <c r="Q105" s="158">
        <f t="shared" si="26"/>
        <v>0</v>
      </c>
      <c r="R105" s="158"/>
      <c r="S105" s="158" t="s">
        <v>170</v>
      </c>
      <c r="T105" s="158" t="s">
        <v>171</v>
      </c>
      <c r="U105" s="158">
        <v>0</v>
      </c>
      <c r="V105" s="158">
        <f t="shared" si="27"/>
        <v>0</v>
      </c>
      <c r="W105" s="158"/>
      <c r="X105" s="14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187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ht="22.5" outlineLevel="1" x14ac:dyDescent="0.2">
      <c r="A106" s="177">
        <v>70</v>
      </c>
      <c r="B106" s="178" t="s">
        <v>296</v>
      </c>
      <c r="C106" s="185" t="s">
        <v>297</v>
      </c>
      <c r="D106" s="179" t="s">
        <v>120</v>
      </c>
      <c r="E106" s="180">
        <v>6</v>
      </c>
      <c r="F106" s="191"/>
      <c r="G106" s="181">
        <f t="shared" si="21"/>
        <v>0</v>
      </c>
      <c r="H106" s="159"/>
      <c r="I106" s="158">
        <f t="shared" si="22"/>
        <v>0</v>
      </c>
      <c r="J106" s="159"/>
      <c r="K106" s="158">
        <f t="shared" si="23"/>
        <v>0</v>
      </c>
      <c r="L106" s="158">
        <v>21</v>
      </c>
      <c r="M106" s="158">
        <f t="shared" si="24"/>
        <v>0</v>
      </c>
      <c r="N106" s="158">
        <v>2.8000000000000003E-4</v>
      </c>
      <c r="O106" s="158">
        <f t="shared" si="25"/>
        <v>0</v>
      </c>
      <c r="P106" s="158">
        <v>0</v>
      </c>
      <c r="Q106" s="158">
        <f t="shared" si="26"/>
        <v>0</v>
      </c>
      <c r="R106" s="158" t="s">
        <v>186</v>
      </c>
      <c r="S106" s="158" t="s">
        <v>110</v>
      </c>
      <c r="T106" s="158" t="s">
        <v>110</v>
      </c>
      <c r="U106" s="158">
        <v>0</v>
      </c>
      <c r="V106" s="158">
        <f t="shared" si="27"/>
        <v>0</v>
      </c>
      <c r="W106" s="158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187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ht="22.5" outlineLevel="1" x14ac:dyDescent="0.2">
      <c r="A107" s="177">
        <v>71</v>
      </c>
      <c r="B107" s="178" t="s">
        <v>298</v>
      </c>
      <c r="C107" s="185" t="s">
        <v>299</v>
      </c>
      <c r="D107" s="179" t="s">
        <v>120</v>
      </c>
      <c r="E107" s="180">
        <v>48</v>
      </c>
      <c r="F107" s="191"/>
      <c r="G107" s="181">
        <f t="shared" si="21"/>
        <v>0</v>
      </c>
      <c r="H107" s="159"/>
      <c r="I107" s="158">
        <f t="shared" si="22"/>
        <v>0</v>
      </c>
      <c r="J107" s="159"/>
      <c r="K107" s="158">
        <f t="shared" si="23"/>
        <v>0</v>
      </c>
      <c r="L107" s="158">
        <v>21</v>
      </c>
      <c r="M107" s="158">
        <f t="shared" si="24"/>
        <v>0</v>
      </c>
      <c r="N107" s="158">
        <v>1.0600000000000002E-3</v>
      </c>
      <c r="O107" s="158">
        <f t="shared" si="25"/>
        <v>0.05</v>
      </c>
      <c r="P107" s="158">
        <v>0</v>
      </c>
      <c r="Q107" s="158">
        <f t="shared" si="26"/>
        <v>0</v>
      </c>
      <c r="R107" s="158" t="s">
        <v>186</v>
      </c>
      <c r="S107" s="158" t="s">
        <v>110</v>
      </c>
      <c r="T107" s="158" t="s">
        <v>110</v>
      </c>
      <c r="U107" s="158">
        <v>0</v>
      </c>
      <c r="V107" s="158">
        <f t="shared" si="27"/>
        <v>0</v>
      </c>
      <c r="W107" s="158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187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ht="22.5" outlineLevel="1" x14ac:dyDescent="0.2">
      <c r="A108" s="177">
        <v>72</v>
      </c>
      <c r="B108" s="178" t="s">
        <v>300</v>
      </c>
      <c r="C108" s="185" t="s">
        <v>301</v>
      </c>
      <c r="D108" s="179" t="s">
        <v>182</v>
      </c>
      <c r="E108" s="180">
        <v>2</v>
      </c>
      <c r="F108" s="191"/>
      <c r="G108" s="181">
        <f t="shared" si="21"/>
        <v>0</v>
      </c>
      <c r="H108" s="159"/>
      <c r="I108" s="158">
        <f t="shared" si="22"/>
        <v>0</v>
      </c>
      <c r="J108" s="159"/>
      <c r="K108" s="158">
        <f t="shared" si="23"/>
        <v>0</v>
      </c>
      <c r="L108" s="158">
        <v>21</v>
      </c>
      <c r="M108" s="158">
        <f t="shared" si="24"/>
        <v>0</v>
      </c>
      <c r="N108" s="158">
        <v>2.15E-3</v>
      </c>
      <c r="O108" s="158">
        <f t="shared" si="25"/>
        <v>0</v>
      </c>
      <c r="P108" s="158">
        <v>0</v>
      </c>
      <c r="Q108" s="158">
        <f t="shared" si="26"/>
        <v>0</v>
      </c>
      <c r="R108" s="158" t="s">
        <v>186</v>
      </c>
      <c r="S108" s="158" t="s">
        <v>110</v>
      </c>
      <c r="T108" s="158" t="s">
        <v>110</v>
      </c>
      <c r="U108" s="158">
        <v>0</v>
      </c>
      <c r="V108" s="158">
        <f t="shared" si="27"/>
        <v>0</v>
      </c>
      <c r="W108" s="158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187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ht="22.5" outlineLevel="1" x14ac:dyDescent="0.2">
      <c r="A109" s="177">
        <v>73</v>
      </c>
      <c r="B109" s="178" t="s">
        <v>302</v>
      </c>
      <c r="C109" s="185" t="s">
        <v>303</v>
      </c>
      <c r="D109" s="179" t="s">
        <v>182</v>
      </c>
      <c r="E109" s="180">
        <v>2</v>
      </c>
      <c r="F109" s="191"/>
      <c r="G109" s="181">
        <f t="shared" si="21"/>
        <v>0</v>
      </c>
      <c r="H109" s="159"/>
      <c r="I109" s="158">
        <f t="shared" si="22"/>
        <v>0</v>
      </c>
      <c r="J109" s="159"/>
      <c r="K109" s="158">
        <f t="shared" si="23"/>
        <v>0</v>
      </c>
      <c r="L109" s="158">
        <v>21</v>
      </c>
      <c r="M109" s="158">
        <f t="shared" si="24"/>
        <v>0</v>
      </c>
      <c r="N109" s="158">
        <v>4.0700000000000007E-3</v>
      </c>
      <c r="O109" s="158">
        <f t="shared" si="25"/>
        <v>0.01</v>
      </c>
      <c r="P109" s="158">
        <v>0</v>
      </c>
      <c r="Q109" s="158">
        <f t="shared" si="26"/>
        <v>0</v>
      </c>
      <c r="R109" s="158" t="s">
        <v>186</v>
      </c>
      <c r="S109" s="158" t="s">
        <v>110</v>
      </c>
      <c r="T109" s="158" t="s">
        <v>110</v>
      </c>
      <c r="U109" s="158">
        <v>0</v>
      </c>
      <c r="V109" s="158">
        <f t="shared" si="27"/>
        <v>0</v>
      </c>
      <c r="W109" s="158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187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ht="22.5" outlineLevel="1" x14ac:dyDescent="0.2">
      <c r="A110" s="177">
        <v>74</v>
      </c>
      <c r="B110" s="178" t="s">
        <v>304</v>
      </c>
      <c r="C110" s="185" t="s">
        <v>305</v>
      </c>
      <c r="D110" s="179" t="s">
        <v>182</v>
      </c>
      <c r="E110" s="180">
        <v>2</v>
      </c>
      <c r="F110" s="191"/>
      <c r="G110" s="181">
        <f t="shared" si="21"/>
        <v>0</v>
      </c>
      <c r="H110" s="159"/>
      <c r="I110" s="158">
        <f t="shared" si="22"/>
        <v>0</v>
      </c>
      <c r="J110" s="159"/>
      <c r="K110" s="158">
        <f t="shared" si="23"/>
        <v>0</v>
      </c>
      <c r="L110" s="158">
        <v>21</v>
      </c>
      <c r="M110" s="158">
        <f t="shared" si="24"/>
        <v>0</v>
      </c>
      <c r="N110" s="158">
        <v>3.5500000000000002E-3</v>
      </c>
      <c r="O110" s="158">
        <f t="shared" si="25"/>
        <v>0.01</v>
      </c>
      <c r="P110" s="158">
        <v>0</v>
      </c>
      <c r="Q110" s="158">
        <f t="shared" si="26"/>
        <v>0</v>
      </c>
      <c r="R110" s="158" t="s">
        <v>186</v>
      </c>
      <c r="S110" s="158" t="s">
        <v>110</v>
      </c>
      <c r="T110" s="158" t="s">
        <v>110</v>
      </c>
      <c r="U110" s="158">
        <v>0</v>
      </c>
      <c r="V110" s="158">
        <f t="shared" si="27"/>
        <v>0</v>
      </c>
      <c r="W110" s="158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187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ht="22.5" outlineLevel="1" x14ac:dyDescent="0.2">
      <c r="A111" s="177">
        <v>75</v>
      </c>
      <c r="B111" s="178" t="s">
        <v>306</v>
      </c>
      <c r="C111" s="185" t="s">
        <v>307</v>
      </c>
      <c r="D111" s="179" t="s">
        <v>182</v>
      </c>
      <c r="E111" s="180">
        <v>6</v>
      </c>
      <c r="F111" s="191"/>
      <c r="G111" s="181">
        <f t="shared" si="21"/>
        <v>0</v>
      </c>
      <c r="H111" s="159"/>
      <c r="I111" s="158">
        <f t="shared" si="22"/>
        <v>0</v>
      </c>
      <c r="J111" s="159"/>
      <c r="K111" s="158">
        <f t="shared" si="23"/>
        <v>0</v>
      </c>
      <c r="L111" s="158">
        <v>21</v>
      </c>
      <c r="M111" s="158">
        <f t="shared" si="24"/>
        <v>0</v>
      </c>
      <c r="N111" s="158">
        <v>6.6000000000000008E-3</v>
      </c>
      <c r="O111" s="158">
        <f t="shared" si="25"/>
        <v>0.04</v>
      </c>
      <c r="P111" s="158">
        <v>0</v>
      </c>
      <c r="Q111" s="158">
        <f t="shared" si="26"/>
        <v>0</v>
      </c>
      <c r="R111" s="158" t="s">
        <v>186</v>
      </c>
      <c r="S111" s="158" t="s">
        <v>110</v>
      </c>
      <c r="T111" s="158" t="s">
        <v>110</v>
      </c>
      <c r="U111" s="158">
        <v>0</v>
      </c>
      <c r="V111" s="158">
        <f t="shared" si="27"/>
        <v>0</v>
      </c>
      <c r="W111" s="158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187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ht="22.5" outlineLevel="1" x14ac:dyDescent="0.2">
      <c r="A112" s="177">
        <v>76</v>
      </c>
      <c r="B112" s="178" t="s">
        <v>308</v>
      </c>
      <c r="C112" s="185" t="s">
        <v>309</v>
      </c>
      <c r="D112" s="179" t="s">
        <v>182</v>
      </c>
      <c r="E112" s="180">
        <v>2</v>
      </c>
      <c r="F112" s="191"/>
      <c r="G112" s="181">
        <f t="shared" si="21"/>
        <v>0</v>
      </c>
      <c r="H112" s="159"/>
      <c r="I112" s="158">
        <f t="shared" si="22"/>
        <v>0</v>
      </c>
      <c r="J112" s="159"/>
      <c r="K112" s="158">
        <f t="shared" si="23"/>
        <v>0</v>
      </c>
      <c r="L112" s="158">
        <v>21</v>
      </c>
      <c r="M112" s="158">
        <f t="shared" si="24"/>
        <v>0</v>
      </c>
      <c r="N112" s="158">
        <v>1.5760000000000003E-2</v>
      </c>
      <c r="O112" s="158">
        <f t="shared" si="25"/>
        <v>0.03</v>
      </c>
      <c r="P112" s="158">
        <v>0</v>
      </c>
      <c r="Q112" s="158">
        <f t="shared" si="26"/>
        <v>0</v>
      </c>
      <c r="R112" s="158" t="s">
        <v>186</v>
      </c>
      <c r="S112" s="158" t="s">
        <v>110</v>
      </c>
      <c r="T112" s="158" t="s">
        <v>110</v>
      </c>
      <c r="U112" s="158">
        <v>0</v>
      </c>
      <c r="V112" s="158">
        <f t="shared" si="27"/>
        <v>0</v>
      </c>
      <c r="W112" s="158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187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77">
        <v>77</v>
      </c>
      <c r="B113" s="178" t="s">
        <v>310</v>
      </c>
      <c r="C113" s="185" t="s">
        <v>311</v>
      </c>
      <c r="D113" s="179" t="s">
        <v>182</v>
      </c>
      <c r="E113" s="180">
        <v>2</v>
      </c>
      <c r="F113" s="191"/>
      <c r="G113" s="181">
        <f t="shared" si="21"/>
        <v>0</v>
      </c>
      <c r="H113" s="159"/>
      <c r="I113" s="158">
        <f t="shared" si="22"/>
        <v>0</v>
      </c>
      <c r="J113" s="159"/>
      <c r="K113" s="158">
        <f t="shared" si="23"/>
        <v>0</v>
      </c>
      <c r="L113" s="158">
        <v>21</v>
      </c>
      <c r="M113" s="158">
        <f t="shared" si="24"/>
        <v>0</v>
      </c>
      <c r="N113" s="158">
        <v>3.31E-3</v>
      </c>
      <c r="O113" s="158">
        <f t="shared" si="25"/>
        <v>0.01</v>
      </c>
      <c r="P113" s="158">
        <v>0</v>
      </c>
      <c r="Q113" s="158">
        <f t="shared" si="26"/>
        <v>0</v>
      </c>
      <c r="R113" s="158" t="s">
        <v>186</v>
      </c>
      <c r="S113" s="158" t="s">
        <v>110</v>
      </c>
      <c r="T113" s="158" t="s">
        <v>110</v>
      </c>
      <c r="U113" s="158">
        <v>0</v>
      </c>
      <c r="V113" s="158">
        <f t="shared" si="27"/>
        <v>0</v>
      </c>
      <c r="W113" s="158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187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ht="22.5" outlineLevel="1" x14ac:dyDescent="0.2">
      <c r="A114" s="177">
        <v>78</v>
      </c>
      <c r="B114" s="178" t="s">
        <v>312</v>
      </c>
      <c r="C114" s="185" t="s">
        <v>313</v>
      </c>
      <c r="D114" s="179" t="s">
        <v>182</v>
      </c>
      <c r="E114" s="180">
        <v>2</v>
      </c>
      <c r="F114" s="191"/>
      <c r="G114" s="181">
        <f t="shared" si="21"/>
        <v>0</v>
      </c>
      <c r="H114" s="159"/>
      <c r="I114" s="158">
        <f t="shared" si="22"/>
        <v>0</v>
      </c>
      <c r="J114" s="159"/>
      <c r="K114" s="158">
        <f t="shared" si="23"/>
        <v>0</v>
      </c>
      <c r="L114" s="158">
        <v>21</v>
      </c>
      <c r="M114" s="158">
        <f t="shared" si="24"/>
        <v>0</v>
      </c>
      <c r="N114" s="158">
        <v>1.055E-2</v>
      </c>
      <c r="O114" s="158">
        <f t="shared" si="25"/>
        <v>0.02</v>
      </c>
      <c r="P114" s="158">
        <v>0</v>
      </c>
      <c r="Q114" s="158">
        <f t="shared" si="26"/>
        <v>0</v>
      </c>
      <c r="R114" s="158" t="s">
        <v>186</v>
      </c>
      <c r="S114" s="158" t="s">
        <v>110</v>
      </c>
      <c r="T114" s="158" t="s">
        <v>110</v>
      </c>
      <c r="U114" s="158">
        <v>0</v>
      </c>
      <c r="V114" s="158">
        <f t="shared" si="27"/>
        <v>0</v>
      </c>
      <c r="W114" s="158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187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ht="22.5" outlineLevel="1" x14ac:dyDescent="0.2">
      <c r="A115" s="177">
        <v>79</v>
      </c>
      <c r="B115" s="178" t="s">
        <v>314</v>
      </c>
      <c r="C115" s="185" t="s">
        <v>315</v>
      </c>
      <c r="D115" s="179" t="s">
        <v>182</v>
      </c>
      <c r="E115" s="180">
        <v>3</v>
      </c>
      <c r="F115" s="191"/>
      <c r="G115" s="181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21</v>
      </c>
      <c r="M115" s="158">
        <f t="shared" si="24"/>
        <v>0</v>
      </c>
      <c r="N115" s="158">
        <v>1.1120000000000001E-2</v>
      </c>
      <c r="O115" s="158">
        <f t="shared" si="25"/>
        <v>0.03</v>
      </c>
      <c r="P115" s="158">
        <v>0</v>
      </c>
      <c r="Q115" s="158">
        <f t="shared" si="26"/>
        <v>0</v>
      </c>
      <c r="R115" s="158" t="s">
        <v>186</v>
      </c>
      <c r="S115" s="158" t="s">
        <v>110</v>
      </c>
      <c r="T115" s="158" t="s">
        <v>110</v>
      </c>
      <c r="U115" s="158">
        <v>0</v>
      </c>
      <c r="V115" s="158">
        <f t="shared" si="27"/>
        <v>0</v>
      </c>
      <c r="W115" s="158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187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22.5" outlineLevel="1" x14ac:dyDescent="0.2">
      <c r="A116" s="177">
        <v>80</v>
      </c>
      <c r="B116" s="178" t="s">
        <v>316</v>
      </c>
      <c r="C116" s="185" t="s">
        <v>317</v>
      </c>
      <c r="D116" s="179" t="s">
        <v>182</v>
      </c>
      <c r="E116" s="180">
        <v>4</v>
      </c>
      <c r="F116" s="191"/>
      <c r="G116" s="181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21</v>
      </c>
      <c r="M116" s="158">
        <f t="shared" si="24"/>
        <v>0</v>
      </c>
      <c r="N116" s="158">
        <v>2.7790000000000002E-2</v>
      </c>
      <c r="O116" s="158">
        <f t="shared" si="25"/>
        <v>0.11</v>
      </c>
      <c r="P116" s="158">
        <v>0</v>
      </c>
      <c r="Q116" s="158">
        <f t="shared" si="26"/>
        <v>0</v>
      </c>
      <c r="R116" s="158" t="s">
        <v>186</v>
      </c>
      <c r="S116" s="158" t="s">
        <v>110</v>
      </c>
      <c r="T116" s="158" t="s">
        <v>110</v>
      </c>
      <c r="U116" s="158">
        <v>0</v>
      </c>
      <c r="V116" s="158">
        <f t="shared" si="27"/>
        <v>0</v>
      </c>
      <c r="W116" s="158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187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77">
        <v>81</v>
      </c>
      <c r="B117" s="178" t="s">
        <v>318</v>
      </c>
      <c r="C117" s="185" t="s">
        <v>319</v>
      </c>
      <c r="D117" s="179" t="s">
        <v>182</v>
      </c>
      <c r="E117" s="180">
        <v>3</v>
      </c>
      <c r="F117" s="191"/>
      <c r="G117" s="181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21</v>
      </c>
      <c r="M117" s="158">
        <f t="shared" si="24"/>
        <v>0</v>
      </c>
      <c r="N117" s="158">
        <v>1E-4</v>
      </c>
      <c r="O117" s="158">
        <f t="shared" si="25"/>
        <v>0</v>
      </c>
      <c r="P117" s="158">
        <v>0</v>
      </c>
      <c r="Q117" s="158">
        <f t="shared" si="26"/>
        <v>0</v>
      </c>
      <c r="R117" s="158" t="s">
        <v>186</v>
      </c>
      <c r="S117" s="158" t="s">
        <v>110</v>
      </c>
      <c r="T117" s="158" t="s">
        <v>110</v>
      </c>
      <c r="U117" s="158">
        <v>0</v>
      </c>
      <c r="V117" s="158">
        <f t="shared" si="27"/>
        <v>0</v>
      </c>
      <c r="W117" s="158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187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77">
        <v>82</v>
      </c>
      <c r="B118" s="178" t="s">
        <v>320</v>
      </c>
      <c r="C118" s="185" t="s">
        <v>321</v>
      </c>
      <c r="D118" s="179" t="s">
        <v>182</v>
      </c>
      <c r="E118" s="180">
        <v>6</v>
      </c>
      <c r="F118" s="191"/>
      <c r="G118" s="181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21</v>
      </c>
      <c r="M118" s="158">
        <f t="shared" si="24"/>
        <v>0</v>
      </c>
      <c r="N118" s="158">
        <v>3.4000000000000002E-4</v>
      </c>
      <c r="O118" s="158">
        <f t="shared" si="25"/>
        <v>0</v>
      </c>
      <c r="P118" s="158">
        <v>0</v>
      </c>
      <c r="Q118" s="158">
        <f t="shared" si="26"/>
        <v>0</v>
      </c>
      <c r="R118" s="158" t="s">
        <v>186</v>
      </c>
      <c r="S118" s="158" t="s">
        <v>110</v>
      </c>
      <c r="T118" s="158" t="s">
        <v>110</v>
      </c>
      <c r="U118" s="158">
        <v>0</v>
      </c>
      <c r="V118" s="158">
        <f t="shared" si="27"/>
        <v>0</v>
      </c>
      <c r="W118" s="158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187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77">
        <v>83</v>
      </c>
      <c r="B119" s="178" t="s">
        <v>322</v>
      </c>
      <c r="C119" s="185" t="s">
        <v>323</v>
      </c>
      <c r="D119" s="179" t="s">
        <v>182</v>
      </c>
      <c r="E119" s="180">
        <v>3</v>
      </c>
      <c r="F119" s="191"/>
      <c r="G119" s="181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21</v>
      </c>
      <c r="M119" s="158">
        <f t="shared" si="24"/>
        <v>0</v>
      </c>
      <c r="N119" s="158">
        <v>5.7000000000000009E-4</v>
      </c>
      <c r="O119" s="158">
        <f t="shared" si="25"/>
        <v>0</v>
      </c>
      <c r="P119" s="158">
        <v>0</v>
      </c>
      <c r="Q119" s="158">
        <f t="shared" si="26"/>
        <v>0</v>
      </c>
      <c r="R119" s="158" t="s">
        <v>186</v>
      </c>
      <c r="S119" s="158" t="s">
        <v>110</v>
      </c>
      <c r="T119" s="158" t="s">
        <v>110</v>
      </c>
      <c r="U119" s="158">
        <v>0</v>
      </c>
      <c r="V119" s="158">
        <f t="shared" si="27"/>
        <v>0</v>
      </c>
      <c r="W119" s="158"/>
      <c r="X119" s="14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187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77">
        <v>84</v>
      </c>
      <c r="B120" s="178" t="s">
        <v>324</v>
      </c>
      <c r="C120" s="185" t="s">
        <v>325</v>
      </c>
      <c r="D120" s="179" t="s">
        <v>182</v>
      </c>
      <c r="E120" s="180">
        <v>6</v>
      </c>
      <c r="F120" s="191"/>
      <c r="G120" s="181">
        <f t="shared" si="21"/>
        <v>0</v>
      </c>
      <c r="H120" s="159"/>
      <c r="I120" s="158">
        <f t="shared" si="22"/>
        <v>0</v>
      </c>
      <c r="J120" s="159"/>
      <c r="K120" s="158">
        <f t="shared" si="23"/>
        <v>0</v>
      </c>
      <c r="L120" s="158">
        <v>21</v>
      </c>
      <c r="M120" s="158">
        <f t="shared" si="24"/>
        <v>0</v>
      </c>
      <c r="N120" s="158">
        <v>1.0700000000000002E-3</v>
      </c>
      <c r="O120" s="158">
        <f t="shared" si="25"/>
        <v>0.01</v>
      </c>
      <c r="P120" s="158">
        <v>0</v>
      </c>
      <c r="Q120" s="158">
        <f t="shared" si="26"/>
        <v>0</v>
      </c>
      <c r="R120" s="158" t="s">
        <v>186</v>
      </c>
      <c r="S120" s="158" t="s">
        <v>110</v>
      </c>
      <c r="T120" s="158" t="s">
        <v>110</v>
      </c>
      <c r="U120" s="158">
        <v>0</v>
      </c>
      <c r="V120" s="158">
        <f t="shared" si="27"/>
        <v>0</v>
      </c>
      <c r="W120" s="158"/>
      <c r="X120" s="14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187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7">
        <v>85</v>
      </c>
      <c r="B121" s="178" t="s">
        <v>326</v>
      </c>
      <c r="C121" s="185" t="s">
        <v>327</v>
      </c>
      <c r="D121" s="179" t="s">
        <v>182</v>
      </c>
      <c r="E121" s="180">
        <v>1</v>
      </c>
      <c r="F121" s="191"/>
      <c r="G121" s="181">
        <f t="shared" si="21"/>
        <v>0</v>
      </c>
      <c r="H121" s="159"/>
      <c r="I121" s="158">
        <f t="shared" si="22"/>
        <v>0</v>
      </c>
      <c r="J121" s="159"/>
      <c r="K121" s="158">
        <f t="shared" si="23"/>
        <v>0</v>
      </c>
      <c r="L121" s="158">
        <v>21</v>
      </c>
      <c r="M121" s="158">
        <f t="shared" si="24"/>
        <v>0</v>
      </c>
      <c r="N121" s="158">
        <v>3.4000000000000002E-3</v>
      </c>
      <c r="O121" s="158">
        <f t="shared" si="25"/>
        <v>0</v>
      </c>
      <c r="P121" s="158">
        <v>0</v>
      </c>
      <c r="Q121" s="158">
        <f t="shared" si="26"/>
        <v>0</v>
      </c>
      <c r="R121" s="158" t="s">
        <v>186</v>
      </c>
      <c r="S121" s="158" t="s">
        <v>110</v>
      </c>
      <c r="T121" s="158" t="s">
        <v>110</v>
      </c>
      <c r="U121" s="158">
        <v>0</v>
      </c>
      <c r="V121" s="158">
        <f t="shared" si="27"/>
        <v>0</v>
      </c>
      <c r="W121" s="158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187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ht="22.5" outlineLevel="1" x14ac:dyDescent="0.2">
      <c r="A122" s="177">
        <v>86</v>
      </c>
      <c r="B122" s="178" t="s">
        <v>328</v>
      </c>
      <c r="C122" s="185" t="s">
        <v>329</v>
      </c>
      <c r="D122" s="179" t="s">
        <v>182</v>
      </c>
      <c r="E122" s="180">
        <v>1</v>
      </c>
      <c r="F122" s="191"/>
      <c r="G122" s="181">
        <f t="shared" si="21"/>
        <v>0</v>
      </c>
      <c r="H122" s="159"/>
      <c r="I122" s="158">
        <f t="shared" si="22"/>
        <v>0</v>
      </c>
      <c r="J122" s="159"/>
      <c r="K122" s="158">
        <f t="shared" si="23"/>
        <v>0</v>
      </c>
      <c r="L122" s="158">
        <v>21</v>
      </c>
      <c r="M122" s="158">
        <f t="shared" si="24"/>
        <v>0</v>
      </c>
      <c r="N122" s="158">
        <v>7.000000000000001E-4</v>
      </c>
      <c r="O122" s="158">
        <f t="shared" si="25"/>
        <v>0</v>
      </c>
      <c r="P122" s="158">
        <v>0</v>
      </c>
      <c r="Q122" s="158">
        <f t="shared" si="26"/>
        <v>0</v>
      </c>
      <c r="R122" s="158" t="s">
        <v>186</v>
      </c>
      <c r="S122" s="158" t="s">
        <v>110</v>
      </c>
      <c r="T122" s="158" t="s">
        <v>110</v>
      </c>
      <c r="U122" s="158">
        <v>0</v>
      </c>
      <c r="V122" s="158">
        <f t="shared" si="27"/>
        <v>0</v>
      </c>
      <c r="W122" s="158"/>
      <c r="X122" s="14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187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ht="22.5" outlineLevel="1" x14ac:dyDescent="0.2">
      <c r="A123" s="177">
        <v>87</v>
      </c>
      <c r="B123" s="178" t="s">
        <v>330</v>
      </c>
      <c r="C123" s="185" t="s">
        <v>331</v>
      </c>
      <c r="D123" s="179" t="s">
        <v>182</v>
      </c>
      <c r="E123" s="180">
        <v>2</v>
      </c>
      <c r="F123" s="191"/>
      <c r="G123" s="181">
        <f t="shared" si="21"/>
        <v>0</v>
      </c>
      <c r="H123" s="159"/>
      <c r="I123" s="158">
        <f t="shared" si="22"/>
        <v>0</v>
      </c>
      <c r="J123" s="159"/>
      <c r="K123" s="158">
        <f t="shared" si="23"/>
        <v>0</v>
      </c>
      <c r="L123" s="158">
        <v>21</v>
      </c>
      <c r="M123" s="158">
        <f t="shared" si="24"/>
        <v>0</v>
      </c>
      <c r="N123" s="158">
        <v>1.3600000000000001E-3</v>
      </c>
      <c r="O123" s="158">
        <f t="shared" si="25"/>
        <v>0</v>
      </c>
      <c r="P123" s="158">
        <v>0</v>
      </c>
      <c r="Q123" s="158">
        <f t="shared" si="26"/>
        <v>0</v>
      </c>
      <c r="R123" s="158" t="s">
        <v>186</v>
      </c>
      <c r="S123" s="158" t="s">
        <v>110</v>
      </c>
      <c r="T123" s="158" t="s">
        <v>110</v>
      </c>
      <c r="U123" s="158">
        <v>0</v>
      </c>
      <c r="V123" s="158">
        <f t="shared" si="27"/>
        <v>0</v>
      </c>
      <c r="W123" s="158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187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ht="22.5" outlineLevel="1" x14ac:dyDescent="0.2">
      <c r="A124" s="177">
        <v>88</v>
      </c>
      <c r="B124" s="178" t="s">
        <v>332</v>
      </c>
      <c r="C124" s="185" t="s">
        <v>333</v>
      </c>
      <c r="D124" s="179" t="s">
        <v>182</v>
      </c>
      <c r="E124" s="180">
        <v>2</v>
      </c>
      <c r="F124" s="191"/>
      <c r="G124" s="181">
        <f t="shared" si="21"/>
        <v>0</v>
      </c>
      <c r="H124" s="159"/>
      <c r="I124" s="158">
        <f t="shared" si="22"/>
        <v>0</v>
      </c>
      <c r="J124" s="159"/>
      <c r="K124" s="158">
        <f t="shared" si="23"/>
        <v>0</v>
      </c>
      <c r="L124" s="158">
        <v>21</v>
      </c>
      <c r="M124" s="158">
        <f t="shared" si="24"/>
        <v>0</v>
      </c>
      <c r="N124" s="158">
        <v>1.9000000000000002E-3</v>
      </c>
      <c r="O124" s="158">
        <f t="shared" si="25"/>
        <v>0</v>
      </c>
      <c r="P124" s="158">
        <v>0</v>
      </c>
      <c r="Q124" s="158">
        <f t="shared" si="26"/>
        <v>0</v>
      </c>
      <c r="R124" s="158" t="s">
        <v>186</v>
      </c>
      <c r="S124" s="158" t="s">
        <v>110</v>
      </c>
      <c r="T124" s="158" t="s">
        <v>110</v>
      </c>
      <c r="U124" s="158">
        <v>0</v>
      </c>
      <c r="V124" s="158">
        <f t="shared" si="27"/>
        <v>0</v>
      </c>
      <c r="W124" s="158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187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ht="22.5" outlineLevel="1" x14ac:dyDescent="0.2">
      <c r="A125" s="177">
        <v>89</v>
      </c>
      <c r="B125" s="178" t="s">
        <v>334</v>
      </c>
      <c r="C125" s="185" t="s">
        <v>335</v>
      </c>
      <c r="D125" s="179" t="s">
        <v>182</v>
      </c>
      <c r="E125" s="180">
        <v>2</v>
      </c>
      <c r="F125" s="191"/>
      <c r="G125" s="181">
        <f t="shared" si="21"/>
        <v>0</v>
      </c>
      <c r="H125" s="159"/>
      <c r="I125" s="158">
        <f t="shared" si="22"/>
        <v>0</v>
      </c>
      <c r="J125" s="159"/>
      <c r="K125" s="158">
        <f t="shared" si="23"/>
        <v>0</v>
      </c>
      <c r="L125" s="158">
        <v>21</v>
      </c>
      <c r="M125" s="158">
        <f t="shared" si="24"/>
        <v>0</v>
      </c>
      <c r="N125" s="158">
        <v>3.3000000000000004E-3</v>
      </c>
      <c r="O125" s="158">
        <f t="shared" si="25"/>
        <v>0.01</v>
      </c>
      <c r="P125" s="158">
        <v>0</v>
      </c>
      <c r="Q125" s="158">
        <f t="shared" si="26"/>
        <v>0</v>
      </c>
      <c r="R125" s="158" t="s">
        <v>186</v>
      </c>
      <c r="S125" s="158" t="s">
        <v>110</v>
      </c>
      <c r="T125" s="158" t="s">
        <v>110</v>
      </c>
      <c r="U125" s="158">
        <v>0</v>
      </c>
      <c r="V125" s="158">
        <f t="shared" si="27"/>
        <v>0</v>
      </c>
      <c r="W125" s="158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187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ht="22.5" outlineLevel="1" x14ac:dyDescent="0.2">
      <c r="A126" s="177">
        <v>90</v>
      </c>
      <c r="B126" s="178" t="s">
        <v>336</v>
      </c>
      <c r="C126" s="185" t="s">
        <v>337</v>
      </c>
      <c r="D126" s="179" t="s">
        <v>182</v>
      </c>
      <c r="E126" s="180">
        <v>1</v>
      </c>
      <c r="F126" s="191"/>
      <c r="G126" s="181">
        <f t="shared" si="21"/>
        <v>0</v>
      </c>
      <c r="H126" s="159"/>
      <c r="I126" s="158">
        <f t="shared" si="22"/>
        <v>0</v>
      </c>
      <c r="J126" s="159"/>
      <c r="K126" s="158">
        <f t="shared" si="23"/>
        <v>0</v>
      </c>
      <c r="L126" s="158">
        <v>21</v>
      </c>
      <c r="M126" s="158">
        <f t="shared" si="24"/>
        <v>0</v>
      </c>
      <c r="N126" s="158">
        <v>4.6000000000000008E-3</v>
      </c>
      <c r="O126" s="158">
        <f t="shared" si="25"/>
        <v>0</v>
      </c>
      <c r="P126" s="158">
        <v>0</v>
      </c>
      <c r="Q126" s="158">
        <f t="shared" si="26"/>
        <v>0</v>
      </c>
      <c r="R126" s="158" t="s">
        <v>186</v>
      </c>
      <c r="S126" s="158" t="s">
        <v>110</v>
      </c>
      <c r="T126" s="158" t="s">
        <v>110</v>
      </c>
      <c r="U126" s="158">
        <v>0</v>
      </c>
      <c r="V126" s="158">
        <f t="shared" si="27"/>
        <v>0</v>
      </c>
      <c r="W126" s="158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187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ht="22.5" outlineLevel="1" x14ac:dyDescent="0.2">
      <c r="A127" s="177">
        <v>91</v>
      </c>
      <c r="B127" s="178" t="s">
        <v>338</v>
      </c>
      <c r="C127" s="185" t="s">
        <v>339</v>
      </c>
      <c r="D127" s="179" t="s">
        <v>182</v>
      </c>
      <c r="E127" s="180">
        <v>1</v>
      </c>
      <c r="F127" s="191"/>
      <c r="G127" s="181">
        <f t="shared" si="21"/>
        <v>0</v>
      </c>
      <c r="H127" s="159"/>
      <c r="I127" s="158">
        <f t="shared" si="22"/>
        <v>0</v>
      </c>
      <c r="J127" s="159"/>
      <c r="K127" s="158">
        <f t="shared" si="23"/>
        <v>0</v>
      </c>
      <c r="L127" s="158">
        <v>21</v>
      </c>
      <c r="M127" s="158">
        <f t="shared" si="24"/>
        <v>0</v>
      </c>
      <c r="N127" s="158">
        <v>6.3E-3</v>
      </c>
      <c r="O127" s="158">
        <f t="shared" si="25"/>
        <v>0.01</v>
      </c>
      <c r="P127" s="158">
        <v>0</v>
      </c>
      <c r="Q127" s="158">
        <f t="shared" si="26"/>
        <v>0</v>
      </c>
      <c r="R127" s="158" t="s">
        <v>186</v>
      </c>
      <c r="S127" s="158" t="s">
        <v>110</v>
      </c>
      <c r="T127" s="158" t="s">
        <v>110</v>
      </c>
      <c r="U127" s="158">
        <v>0</v>
      </c>
      <c r="V127" s="158">
        <f t="shared" si="27"/>
        <v>0</v>
      </c>
      <c r="W127" s="158"/>
      <c r="X127" s="14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187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77">
        <v>92</v>
      </c>
      <c r="B128" s="178" t="s">
        <v>340</v>
      </c>
      <c r="C128" s="185" t="s">
        <v>341</v>
      </c>
      <c r="D128" s="179" t="s">
        <v>182</v>
      </c>
      <c r="E128" s="180">
        <v>2</v>
      </c>
      <c r="F128" s="191"/>
      <c r="G128" s="181">
        <f t="shared" si="21"/>
        <v>0</v>
      </c>
      <c r="H128" s="159"/>
      <c r="I128" s="158">
        <f t="shared" si="22"/>
        <v>0</v>
      </c>
      <c r="J128" s="159"/>
      <c r="K128" s="158">
        <f t="shared" si="23"/>
        <v>0</v>
      </c>
      <c r="L128" s="158">
        <v>21</v>
      </c>
      <c r="M128" s="158">
        <f t="shared" si="24"/>
        <v>0</v>
      </c>
      <c r="N128" s="158">
        <v>9.6000000000000002E-2</v>
      </c>
      <c r="O128" s="158">
        <f t="shared" si="25"/>
        <v>0.19</v>
      </c>
      <c r="P128" s="158">
        <v>0</v>
      </c>
      <c r="Q128" s="158">
        <f t="shared" si="26"/>
        <v>0</v>
      </c>
      <c r="R128" s="158"/>
      <c r="S128" s="158" t="s">
        <v>170</v>
      </c>
      <c r="T128" s="158" t="s">
        <v>171</v>
      </c>
      <c r="U128" s="158">
        <v>0</v>
      </c>
      <c r="V128" s="158">
        <f t="shared" si="27"/>
        <v>0</v>
      </c>
      <c r="W128" s="158"/>
      <c r="X128" s="14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187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77">
        <v>93</v>
      </c>
      <c r="B129" s="178" t="s">
        <v>342</v>
      </c>
      <c r="C129" s="185" t="s">
        <v>343</v>
      </c>
      <c r="D129" s="179" t="s">
        <v>182</v>
      </c>
      <c r="E129" s="180">
        <v>1</v>
      </c>
      <c r="F129" s="191"/>
      <c r="G129" s="181">
        <f t="shared" si="21"/>
        <v>0</v>
      </c>
      <c r="H129" s="159"/>
      <c r="I129" s="158">
        <f t="shared" si="22"/>
        <v>0</v>
      </c>
      <c r="J129" s="159"/>
      <c r="K129" s="158">
        <f t="shared" si="23"/>
        <v>0</v>
      </c>
      <c r="L129" s="158">
        <v>21</v>
      </c>
      <c r="M129" s="158">
        <f t="shared" si="24"/>
        <v>0</v>
      </c>
      <c r="N129" s="158">
        <v>0.158</v>
      </c>
      <c r="O129" s="158">
        <f t="shared" si="25"/>
        <v>0.16</v>
      </c>
      <c r="P129" s="158">
        <v>0</v>
      </c>
      <c r="Q129" s="158">
        <f t="shared" si="26"/>
        <v>0</v>
      </c>
      <c r="R129" s="158" t="s">
        <v>186</v>
      </c>
      <c r="S129" s="158" t="s">
        <v>110</v>
      </c>
      <c r="T129" s="158" t="s">
        <v>110</v>
      </c>
      <c r="U129" s="158">
        <v>0</v>
      </c>
      <c r="V129" s="158">
        <f t="shared" si="27"/>
        <v>0</v>
      </c>
      <c r="W129" s="158"/>
      <c r="X129" s="14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187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ht="22.5" outlineLevel="1" x14ac:dyDescent="0.2">
      <c r="A130" s="177">
        <v>94</v>
      </c>
      <c r="B130" s="178" t="s">
        <v>344</v>
      </c>
      <c r="C130" s="185" t="s">
        <v>345</v>
      </c>
      <c r="D130" s="179" t="s">
        <v>123</v>
      </c>
      <c r="E130" s="180">
        <v>1.8</v>
      </c>
      <c r="F130" s="191"/>
      <c r="G130" s="181">
        <f t="shared" si="21"/>
        <v>0</v>
      </c>
      <c r="H130" s="159"/>
      <c r="I130" s="158">
        <f t="shared" si="22"/>
        <v>0</v>
      </c>
      <c r="J130" s="159"/>
      <c r="K130" s="158">
        <f t="shared" si="23"/>
        <v>0</v>
      </c>
      <c r="L130" s="158">
        <v>21</v>
      </c>
      <c r="M130" s="158">
        <f t="shared" si="24"/>
        <v>0</v>
      </c>
      <c r="N130" s="158">
        <v>1.6520000000000001</v>
      </c>
      <c r="O130" s="158">
        <f t="shared" si="25"/>
        <v>2.97</v>
      </c>
      <c r="P130" s="158">
        <v>0</v>
      </c>
      <c r="Q130" s="158">
        <f t="shared" si="26"/>
        <v>0</v>
      </c>
      <c r="R130" s="158" t="s">
        <v>186</v>
      </c>
      <c r="S130" s="158" t="s">
        <v>110</v>
      </c>
      <c r="T130" s="158" t="s">
        <v>110</v>
      </c>
      <c r="U130" s="158">
        <v>0</v>
      </c>
      <c r="V130" s="158">
        <f t="shared" si="27"/>
        <v>0</v>
      </c>
      <c r="W130" s="158"/>
      <c r="X130" s="14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187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77">
        <v>95</v>
      </c>
      <c r="B131" s="178" t="s">
        <v>346</v>
      </c>
      <c r="C131" s="185" t="s">
        <v>347</v>
      </c>
      <c r="D131" s="179" t="s">
        <v>182</v>
      </c>
      <c r="E131" s="180">
        <v>2</v>
      </c>
      <c r="F131" s="191"/>
      <c r="G131" s="181">
        <f t="shared" si="21"/>
        <v>0</v>
      </c>
      <c r="H131" s="159"/>
      <c r="I131" s="158">
        <f t="shared" si="22"/>
        <v>0</v>
      </c>
      <c r="J131" s="159"/>
      <c r="K131" s="158">
        <f t="shared" si="23"/>
        <v>0</v>
      </c>
      <c r="L131" s="158">
        <v>21</v>
      </c>
      <c r="M131" s="158">
        <f t="shared" si="24"/>
        <v>0</v>
      </c>
      <c r="N131" s="158">
        <v>0.18500000000000003</v>
      </c>
      <c r="O131" s="158">
        <f t="shared" si="25"/>
        <v>0.37</v>
      </c>
      <c r="P131" s="158">
        <v>0</v>
      </c>
      <c r="Q131" s="158">
        <f t="shared" si="26"/>
        <v>0</v>
      </c>
      <c r="R131" s="158" t="s">
        <v>186</v>
      </c>
      <c r="S131" s="158" t="s">
        <v>110</v>
      </c>
      <c r="T131" s="158" t="s">
        <v>110</v>
      </c>
      <c r="U131" s="158">
        <v>0</v>
      </c>
      <c r="V131" s="158">
        <f t="shared" si="27"/>
        <v>0</v>
      </c>
      <c r="W131" s="158"/>
      <c r="X131" s="14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187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77">
        <v>96</v>
      </c>
      <c r="B132" s="178" t="s">
        <v>348</v>
      </c>
      <c r="C132" s="185" t="s">
        <v>349</v>
      </c>
      <c r="D132" s="179" t="s">
        <v>182</v>
      </c>
      <c r="E132" s="180">
        <v>2</v>
      </c>
      <c r="F132" s="191"/>
      <c r="G132" s="181">
        <f t="shared" si="21"/>
        <v>0</v>
      </c>
      <c r="H132" s="159"/>
      <c r="I132" s="158">
        <f t="shared" si="22"/>
        <v>0</v>
      </c>
      <c r="J132" s="159"/>
      <c r="K132" s="158">
        <f t="shared" si="23"/>
        <v>0</v>
      </c>
      <c r="L132" s="158">
        <v>21</v>
      </c>
      <c r="M132" s="158">
        <f t="shared" si="24"/>
        <v>0</v>
      </c>
      <c r="N132" s="158">
        <v>0.37000000000000005</v>
      </c>
      <c r="O132" s="158">
        <f t="shared" si="25"/>
        <v>0.74</v>
      </c>
      <c r="P132" s="158">
        <v>0</v>
      </c>
      <c r="Q132" s="158">
        <f t="shared" si="26"/>
        <v>0</v>
      </c>
      <c r="R132" s="158" t="s">
        <v>186</v>
      </c>
      <c r="S132" s="158" t="s">
        <v>110</v>
      </c>
      <c r="T132" s="158" t="s">
        <v>110</v>
      </c>
      <c r="U132" s="158">
        <v>0</v>
      </c>
      <c r="V132" s="158">
        <f t="shared" si="27"/>
        <v>0</v>
      </c>
      <c r="W132" s="158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187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77">
        <v>97</v>
      </c>
      <c r="B133" s="178" t="s">
        <v>350</v>
      </c>
      <c r="C133" s="185" t="s">
        <v>351</v>
      </c>
      <c r="D133" s="179" t="s">
        <v>182</v>
      </c>
      <c r="E133" s="180">
        <v>1</v>
      </c>
      <c r="F133" s="191"/>
      <c r="G133" s="181">
        <f t="shared" si="21"/>
        <v>0</v>
      </c>
      <c r="H133" s="159"/>
      <c r="I133" s="158">
        <f t="shared" si="22"/>
        <v>0</v>
      </c>
      <c r="J133" s="159"/>
      <c r="K133" s="158">
        <f t="shared" si="23"/>
        <v>0</v>
      </c>
      <c r="L133" s="158">
        <v>21</v>
      </c>
      <c r="M133" s="158">
        <f t="shared" si="24"/>
        <v>0</v>
      </c>
      <c r="N133" s="158">
        <v>0.7400000000000001</v>
      </c>
      <c r="O133" s="158">
        <f t="shared" si="25"/>
        <v>0.74</v>
      </c>
      <c r="P133" s="158">
        <v>0</v>
      </c>
      <c r="Q133" s="158">
        <f t="shared" si="26"/>
        <v>0</v>
      </c>
      <c r="R133" s="158" t="s">
        <v>186</v>
      </c>
      <c r="S133" s="158" t="s">
        <v>110</v>
      </c>
      <c r="T133" s="158" t="s">
        <v>110</v>
      </c>
      <c r="U133" s="158">
        <v>0</v>
      </c>
      <c r="V133" s="158">
        <f t="shared" si="27"/>
        <v>0</v>
      </c>
      <c r="W133" s="158"/>
      <c r="X133" s="14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187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77">
        <v>98</v>
      </c>
      <c r="B134" s="178" t="s">
        <v>352</v>
      </c>
      <c r="C134" s="185" t="s">
        <v>353</v>
      </c>
      <c r="D134" s="179" t="s">
        <v>182</v>
      </c>
      <c r="E134" s="180">
        <v>1</v>
      </c>
      <c r="F134" s="191"/>
      <c r="G134" s="181">
        <f t="shared" si="21"/>
        <v>0</v>
      </c>
      <c r="H134" s="159"/>
      <c r="I134" s="158">
        <f t="shared" si="22"/>
        <v>0</v>
      </c>
      <c r="J134" s="159"/>
      <c r="K134" s="158">
        <f t="shared" si="23"/>
        <v>0</v>
      </c>
      <c r="L134" s="158">
        <v>21</v>
      </c>
      <c r="M134" s="158">
        <f t="shared" si="24"/>
        <v>0</v>
      </c>
      <c r="N134" s="158">
        <v>5.4000000000000006E-2</v>
      </c>
      <c r="O134" s="158">
        <f t="shared" si="25"/>
        <v>0.05</v>
      </c>
      <c r="P134" s="158">
        <v>0</v>
      </c>
      <c r="Q134" s="158">
        <f t="shared" si="26"/>
        <v>0</v>
      </c>
      <c r="R134" s="158" t="s">
        <v>186</v>
      </c>
      <c r="S134" s="158" t="s">
        <v>110</v>
      </c>
      <c r="T134" s="158" t="s">
        <v>110</v>
      </c>
      <c r="U134" s="158">
        <v>0</v>
      </c>
      <c r="V134" s="158">
        <f t="shared" si="27"/>
        <v>0</v>
      </c>
      <c r="W134" s="158"/>
      <c r="X134" s="14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187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77">
        <v>99</v>
      </c>
      <c r="B135" s="178" t="s">
        <v>354</v>
      </c>
      <c r="C135" s="185" t="s">
        <v>355</v>
      </c>
      <c r="D135" s="179" t="s">
        <v>182</v>
      </c>
      <c r="E135" s="180">
        <v>2</v>
      </c>
      <c r="F135" s="191"/>
      <c r="G135" s="181">
        <f t="shared" si="21"/>
        <v>0</v>
      </c>
      <c r="H135" s="159"/>
      <c r="I135" s="158">
        <f t="shared" si="22"/>
        <v>0</v>
      </c>
      <c r="J135" s="159"/>
      <c r="K135" s="158">
        <f t="shared" si="23"/>
        <v>0</v>
      </c>
      <c r="L135" s="158">
        <v>21</v>
      </c>
      <c r="M135" s="158">
        <f t="shared" si="24"/>
        <v>0</v>
      </c>
      <c r="N135" s="158">
        <v>5.4000000000000006E-2</v>
      </c>
      <c r="O135" s="158">
        <f t="shared" si="25"/>
        <v>0.11</v>
      </c>
      <c r="P135" s="158">
        <v>0</v>
      </c>
      <c r="Q135" s="158">
        <f t="shared" si="26"/>
        <v>0</v>
      </c>
      <c r="R135" s="158"/>
      <c r="S135" s="158" t="s">
        <v>170</v>
      </c>
      <c r="T135" s="158" t="s">
        <v>171</v>
      </c>
      <c r="U135" s="158">
        <v>0</v>
      </c>
      <c r="V135" s="158">
        <f t="shared" si="27"/>
        <v>0</v>
      </c>
      <c r="W135" s="158"/>
      <c r="X135" s="14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187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77">
        <v>100</v>
      </c>
      <c r="B136" s="178" t="s">
        <v>356</v>
      </c>
      <c r="C136" s="185" t="s">
        <v>357</v>
      </c>
      <c r="D136" s="179" t="s">
        <v>182</v>
      </c>
      <c r="E136" s="180">
        <v>3</v>
      </c>
      <c r="F136" s="191"/>
      <c r="G136" s="181">
        <f t="shared" si="21"/>
        <v>0</v>
      </c>
      <c r="H136" s="159"/>
      <c r="I136" s="158">
        <f t="shared" si="22"/>
        <v>0</v>
      </c>
      <c r="J136" s="159"/>
      <c r="K136" s="158">
        <f t="shared" si="23"/>
        <v>0</v>
      </c>
      <c r="L136" s="158">
        <v>21</v>
      </c>
      <c r="M136" s="158">
        <f t="shared" si="24"/>
        <v>0</v>
      </c>
      <c r="N136" s="158">
        <v>0.58500000000000008</v>
      </c>
      <c r="O136" s="158">
        <f t="shared" si="25"/>
        <v>1.76</v>
      </c>
      <c r="P136" s="158">
        <v>0</v>
      </c>
      <c r="Q136" s="158">
        <f t="shared" si="26"/>
        <v>0</v>
      </c>
      <c r="R136" s="158" t="s">
        <v>186</v>
      </c>
      <c r="S136" s="158" t="s">
        <v>110</v>
      </c>
      <c r="T136" s="158" t="s">
        <v>110</v>
      </c>
      <c r="U136" s="158">
        <v>0</v>
      </c>
      <c r="V136" s="158">
        <f t="shared" si="27"/>
        <v>0</v>
      </c>
      <c r="W136" s="158"/>
      <c r="X136" s="14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187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77">
        <v>101</v>
      </c>
      <c r="B137" s="178" t="s">
        <v>358</v>
      </c>
      <c r="C137" s="185" t="s">
        <v>359</v>
      </c>
      <c r="D137" s="179" t="s">
        <v>182</v>
      </c>
      <c r="E137" s="180">
        <v>2</v>
      </c>
      <c r="F137" s="191"/>
      <c r="G137" s="181">
        <f t="shared" si="21"/>
        <v>0</v>
      </c>
      <c r="H137" s="159"/>
      <c r="I137" s="158">
        <f t="shared" si="22"/>
        <v>0</v>
      </c>
      <c r="J137" s="159"/>
      <c r="K137" s="158">
        <f t="shared" si="23"/>
        <v>0</v>
      </c>
      <c r="L137" s="158">
        <v>21</v>
      </c>
      <c r="M137" s="158">
        <f t="shared" si="24"/>
        <v>0</v>
      </c>
      <c r="N137" s="158">
        <v>2.1</v>
      </c>
      <c r="O137" s="158">
        <f t="shared" si="25"/>
        <v>4.2</v>
      </c>
      <c r="P137" s="158">
        <v>0</v>
      </c>
      <c r="Q137" s="158">
        <f t="shared" si="26"/>
        <v>0</v>
      </c>
      <c r="R137" s="158" t="s">
        <v>186</v>
      </c>
      <c r="S137" s="158" t="s">
        <v>110</v>
      </c>
      <c r="T137" s="158" t="s">
        <v>110</v>
      </c>
      <c r="U137" s="158">
        <v>0</v>
      </c>
      <c r="V137" s="158">
        <f t="shared" si="27"/>
        <v>0</v>
      </c>
      <c r="W137" s="158"/>
      <c r="X137" s="14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187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77">
        <v>102</v>
      </c>
      <c r="B138" s="178" t="s">
        <v>360</v>
      </c>
      <c r="C138" s="185" t="s">
        <v>361</v>
      </c>
      <c r="D138" s="179" t="s">
        <v>182</v>
      </c>
      <c r="E138" s="180">
        <v>8</v>
      </c>
      <c r="F138" s="191"/>
      <c r="G138" s="181">
        <f t="shared" si="21"/>
        <v>0</v>
      </c>
      <c r="H138" s="159"/>
      <c r="I138" s="158">
        <f t="shared" si="22"/>
        <v>0</v>
      </c>
      <c r="J138" s="159"/>
      <c r="K138" s="158">
        <f t="shared" si="23"/>
        <v>0</v>
      </c>
      <c r="L138" s="158">
        <v>21</v>
      </c>
      <c r="M138" s="158">
        <f t="shared" si="24"/>
        <v>0</v>
      </c>
      <c r="N138" s="158">
        <v>2E-3</v>
      </c>
      <c r="O138" s="158">
        <f t="shared" si="25"/>
        <v>0.02</v>
      </c>
      <c r="P138" s="158">
        <v>0</v>
      </c>
      <c r="Q138" s="158">
        <f t="shared" si="26"/>
        <v>0</v>
      </c>
      <c r="R138" s="158" t="s">
        <v>186</v>
      </c>
      <c r="S138" s="158" t="s">
        <v>110</v>
      </c>
      <c r="T138" s="158" t="s">
        <v>110</v>
      </c>
      <c r="U138" s="158">
        <v>0</v>
      </c>
      <c r="V138" s="158">
        <f t="shared" si="27"/>
        <v>0</v>
      </c>
      <c r="W138" s="158"/>
      <c r="X138" s="14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187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x14ac:dyDescent="0.2">
      <c r="A139" s="166" t="s">
        <v>105</v>
      </c>
      <c r="B139" s="167" t="s">
        <v>65</v>
      </c>
      <c r="C139" s="184" t="s">
        <v>66</v>
      </c>
      <c r="D139" s="168"/>
      <c r="E139" s="169"/>
      <c r="F139" s="170"/>
      <c r="G139" s="171">
        <f>SUMIF(AG140:AG140,"&lt;&gt;NOR",G140:G140)</f>
        <v>0</v>
      </c>
      <c r="H139" s="165"/>
      <c r="I139" s="165">
        <f>SUM(I140:I140)</f>
        <v>0</v>
      </c>
      <c r="J139" s="165"/>
      <c r="K139" s="165">
        <f>SUM(K140:K140)</f>
        <v>0</v>
      </c>
      <c r="L139" s="165"/>
      <c r="M139" s="165">
        <f>SUM(M140:M140)</f>
        <v>0</v>
      </c>
      <c r="N139" s="165"/>
      <c r="O139" s="165">
        <f>SUM(O140:O140)</f>
        <v>1.52</v>
      </c>
      <c r="P139" s="165"/>
      <c r="Q139" s="165">
        <f>SUM(Q140:Q140)</f>
        <v>0</v>
      </c>
      <c r="R139" s="165"/>
      <c r="S139" s="165"/>
      <c r="T139" s="165"/>
      <c r="U139" s="165"/>
      <c r="V139" s="165">
        <f>SUM(V140:V140)</f>
        <v>1.38</v>
      </c>
      <c r="W139" s="165"/>
      <c r="AG139" t="s">
        <v>106</v>
      </c>
    </row>
    <row r="140" spans="1:60" ht="22.5" outlineLevel="1" x14ac:dyDescent="0.2">
      <c r="A140" s="177">
        <v>103</v>
      </c>
      <c r="B140" s="178" t="s">
        <v>362</v>
      </c>
      <c r="C140" s="185" t="s">
        <v>363</v>
      </c>
      <c r="D140" s="179" t="s">
        <v>120</v>
      </c>
      <c r="E140" s="180">
        <v>13</v>
      </c>
      <c r="F140" s="191"/>
      <c r="G140" s="181">
        <f>ROUND(E140*F140,2)</f>
        <v>0</v>
      </c>
      <c r="H140" s="159"/>
      <c r="I140" s="158">
        <f>ROUND(E140*H140,2)</f>
        <v>0</v>
      </c>
      <c r="J140" s="159"/>
      <c r="K140" s="158">
        <f>ROUND(E140*J140,2)</f>
        <v>0</v>
      </c>
      <c r="L140" s="158">
        <v>21</v>
      </c>
      <c r="M140" s="158">
        <f>G140*(1+L140/100)</f>
        <v>0</v>
      </c>
      <c r="N140" s="158">
        <v>0.11693000000000001</v>
      </c>
      <c r="O140" s="158">
        <f>ROUND(E140*N140,2)</f>
        <v>1.52</v>
      </c>
      <c r="P140" s="158">
        <v>0</v>
      </c>
      <c r="Q140" s="158">
        <f>ROUND(E140*P140,2)</f>
        <v>0</v>
      </c>
      <c r="R140" s="158"/>
      <c r="S140" s="158" t="s">
        <v>110</v>
      </c>
      <c r="T140" s="158" t="s">
        <v>110</v>
      </c>
      <c r="U140" s="158">
        <v>0.10600000000000001</v>
      </c>
      <c r="V140" s="158">
        <f>ROUND(E140*U140,2)</f>
        <v>1.38</v>
      </c>
      <c r="W140" s="158"/>
      <c r="X140" s="14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111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x14ac:dyDescent="0.2">
      <c r="A141" s="166" t="s">
        <v>105</v>
      </c>
      <c r="B141" s="167" t="s">
        <v>67</v>
      </c>
      <c r="C141" s="184" t="s">
        <v>68</v>
      </c>
      <c r="D141" s="168"/>
      <c r="E141" s="169"/>
      <c r="F141" s="170"/>
      <c r="G141" s="171">
        <f>SUMIF(AG142:AG142,"&lt;&gt;NOR",G142:G142)</f>
        <v>0</v>
      </c>
      <c r="H141" s="165"/>
      <c r="I141" s="165">
        <f>SUM(I142:I142)</f>
        <v>0</v>
      </c>
      <c r="J141" s="165"/>
      <c r="K141" s="165">
        <f>SUM(K142:K142)</f>
        <v>0</v>
      </c>
      <c r="L141" s="165"/>
      <c r="M141" s="165">
        <f>SUM(M142:M142)</f>
        <v>0</v>
      </c>
      <c r="N141" s="165"/>
      <c r="O141" s="165">
        <f>SUM(O142:O142)</f>
        <v>0</v>
      </c>
      <c r="P141" s="165"/>
      <c r="Q141" s="165">
        <f>SUM(Q142:Q142)</f>
        <v>0</v>
      </c>
      <c r="R141" s="165"/>
      <c r="S141" s="165"/>
      <c r="T141" s="165"/>
      <c r="U141" s="165"/>
      <c r="V141" s="165">
        <f>SUM(V142:V142)</f>
        <v>127.04</v>
      </c>
      <c r="W141" s="165"/>
      <c r="AG141" t="s">
        <v>106</v>
      </c>
    </row>
    <row r="142" spans="1:60" outlineLevel="1" x14ac:dyDescent="0.2">
      <c r="A142" s="177">
        <v>104</v>
      </c>
      <c r="B142" s="178" t="s">
        <v>364</v>
      </c>
      <c r="C142" s="185" t="s">
        <v>365</v>
      </c>
      <c r="D142" s="179" t="s">
        <v>212</v>
      </c>
      <c r="E142" s="180">
        <v>600.65697</v>
      </c>
      <c r="F142" s="191"/>
      <c r="G142" s="181">
        <f>ROUND(E142*F142,2)</f>
        <v>0</v>
      </c>
      <c r="H142" s="159"/>
      <c r="I142" s="158">
        <f>ROUND(E142*H142,2)</f>
        <v>0</v>
      </c>
      <c r="J142" s="159"/>
      <c r="K142" s="158">
        <f>ROUND(E142*J142,2)</f>
        <v>0</v>
      </c>
      <c r="L142" s="158">
        <v>21</v>
      </c>
      <c r="M142" s="158">
        <f>G142*(1+L142/100)</f>
        <v>0</v>
      </c>
      <c r="N142" s="158">
        <v>0</v>
      </c>
      <c r="O142" s="158">
        <f>ROUND(E142*N142,2)</f>
        <v>0</v>
      </c>
      <c r="P142" s="158">
        <v>0</v>
      </c>
      <c r="Q142" s="158">
        <f>ROUND(E142*P142,2)</f>
        <v>0</v>
      </c>
      <c r="R142" s="158"/>
      <c r="S142" s="158" t="s">
        <v>110</v>
      </c>
      <c r="T142" s="158" t="s">
        <v>110</v>
      </c>
      <c r="U142" s="158">
        <v>0.21150000000000002</v>
      </c>
      <c r="V142" s="158">
        <f>ROUND(E142*U142,2)</f>
        <v>127.04</v>
      </c>
      <c r="W142" s="158"/>
      <c r="X142" s="14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366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x14ac:dyDescent="0.2">
      <c r="A143" s="166" t="s">
        <v>105</v>
      </c>
      <c r="B143" s="167" t="s">
        <v>69</v>
      </c>
      <c r="C143" s="184" t="s">
        <v>70</v>
      </c>
      <c r="D143" s="168"/>
      <c r="E143" s="169"/>
      <c r="F143" s="170"/>
      <c r="G143" s="171">
        <f>SUMIF(AG144:AG153,"&lt;&gt;NOR",G144:G153)</f>
        <v>0</v>
      </c>
      <c r="H143" s="165"/>
      <c r="I143" s="165">
        <f>SUM(I144:I153)</f>
        <v>0</v>
      </c>
      <c r="J143" s="165"/>
      <c r="K143" s="165">
        <f>SUM(K144:K153)</f>
        <v>0</v>
      </c>
      <c r="L143" s="165"/>
      <c r="M143" s="165">
        <f>SUM(M144:M153)</f>
        <v>0</v>
      </c>
      <c r="N143" s="165"/>
      <c r="O143" s="165">
        <f>SUM(O144:O153)</f>
        <v>0.48000000000000004</v>
      </c>
      <c r="P143" s="165"/>
      <c r="Q143" s="165">
        <f>SUM(Q144:Q153)</f>
        <v>0</v>
      </c>
      <c r="R143" s="165"/>
      <c r="S143" s="165"/>
      <c r="T143" s="165"/>
      <c r="U143" s="165"/>
      <c r="V143" s="165">
        <f>SUM(V144:V153)</f>
        <v>170.31</v>
      </c>
      <c r="W143" s="165"/>
      <c r="AG143" t="s">
        <v>106</v>
      </c>
    </row>
    <row r="144" spans="1:60" outlineLevel="1" x14ac:dyDescent="0.2">
      <c r="A144" s="177">
        <v>105</v>
      </c>
      <c r="B144" s="178" t="s">
        <v>367</v>
      </c>
      <c r="C144" s="185" t="s">
        <v>368</v>
      </c>
      <c r="D144" s="179" t="s">
        <v>182</v>
      </c>
      <c r="E144" s="180">
        <v>6</v>
      </c>
      <c r="F144" s="191"/>
      <c r="G144" s="181">
        <f t="shared" ref="G144:G153" si="28">ROUND(E144*F144,2)</f>
        <v>0</v>
      </c>
      <c r="H144" s="159"/>
      <c r="I144" s="158">
        <f t="shared" ref="I144:I153" si="29">ROUND(E144*H144,2)</f>
        <v>0</v>
      </c>
      <c r="J144" s="159"/>
      <c r="K144" s="158">
        <f t="shared" ref="K144:K153" si="30">ROUND(E144*J144,2)</f>
        <v>0</v>
      </c>
      <c r="L144" s="158">
        <v>21</v>
      </c>
      <c r="M144" s="158">
        <f t="shared" ref="M144:M153" si="31">G144*(1+L144/100)</f>
        <v>0</v>
      </c>
      <c r="N144" s="158">
        <v>3.8000000000000002E-4</v>
      </c>
      <c r="O144" s="158">
        <f t="shared" ref="O144:O153" si="32">ROUND(E144*N144,2)</f>
        <v>0</v>
      </c>
      <c r="P144" s="158">
        <v>0</v>
      </c>
      <c r="Q144" s="158">
        <f t="shared" ref="Q144:Q153" si="33">ROUND(E144*P144,2)</f>
        <v>0</v>
      </c>
      <c r="R144" s="158"/>
      <c r="S144" s="158" t="s">
        <v>110</v>
      </c>
      <c r="T144" s="158" t="s">
        <v>110</v>
      </c>
      <c r="U144" s="158">
        <v>0.26100000000000001</v>
      </c>
      <c r="V144" s="158">
        <f t="shared" ref="V144:V153" si="34">ROUND(E144*U144,2)</f>
        <v>1.57</v>
      </c>
      <c r="W144" s="158"/>
      <c r="X144" s="149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111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77">
        <v>106</v>
      </c>
      <c r="B145" s="178" t="s">
        <v>369</v>
      </c>
      <c r="C145" s="185" t="s">
        <v>370</v>
      </c>
      <c r="D145" s="179" t="s">
        <v>182</v>
      </c>
      <c r="E145" s="180">
        <v>2</v>
      </c>
      <c r="F145" s="191"/>
      <c r="G145" s="181">
        <f t="shared" si="28"/>
        <v>0</v>
      </c>
      <c r="H145" s="159"/>
      <c r="I145" s="158">
        <f t="shared" si="29"/>
        <v>0</v>
      </c>
      <c r="J145" s="159"/>
      <c r="K145" s="158">
        <f t="shared" si="30"/>
        <v>0</v>
      </c>
      <c r="L145" s="158">
        <v>21</v>
      </c>
      <c r="M145" s="158">
        <f t="shared" si="31"/>
        <v>0</v>
      </c>
      <c r="N145" s="158">
        <v>7.8000000000000005E-3</v>
      </c>
      <c r="O145" s="158">
        <f t="shared" si="32"/>
        <v>0.02</v>
      </c>
      <c r="P145" s="158">
        <v>0</v>
      </c>
      <c r="Q145" s="158">
        <f t="shared" si="33"/>
        <v>0</v>
      </c>
      <c r="R145" s="158"/>
      <c r="S145" s="158" t="s">
        <v>110</v>
      </c>
      <c r="T145" s="158" t="s">
        <v>110</v>
      </c>
      <c r="U145" s="158">
        <v>0.755</v>
      </c>
      <c r="V145" s="158">
        <f t="shared" si="34"/>
        <v>1.51</v>
      </c>
      <c r="W145" s="158"/>
      <c r="X145" s="14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111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ht="22.5" outlineLevel="1" x14ac:dyDescent="0.2">
      <c r="A146" s="177">
        <v>107</v>
      </c>
      <c r="B146" s="178" t="s">
        <v>371</v>
      </c>
      <c r="C146" s="185" t="s">
        <v>372</v>
      </c>
      <c r="D146" s="179" t="s">
        <v>182</v>
      </c>
      <c r="E146" s="180">
        <v>6</v>
      </c>
      <c r="F146" s="191"/>
      <c r="G146" s="181">
        <f t="shared" si="28"/>
        <v>0</v>
      </c>
      <c r="H146" s="159"/>
      <c r="I146" s="158">
        <f t="shared" si="29"/>
        <v>0</v>
      </c>
      <c r="J146" s="159"/>
      <c r="K146" s="158">
        <f t="shared" si="30"/>
        <v>0</v>
      </c>
      <c r="L146" s="158">
        <v>21</v>
      </c>
      <c r="M146" s="158">
        <f t="shared" si="31"/>
        <v>0</v>
      </c>
      <c r="N146" s="158">
        <v>7.6630000000000004E-2</v>
      </c>
      <c r="O146" s="158">
        <f t="shared" si="32"/>
        <v>0.46</v>
      </c>
      <c r="P146" s="158">
        <v>0</v>
      </c>
      <c r="Q146" s="158">
        <f t="shared" si="33"/>
        <v>0</v>
      </c>
      <c r="R146" s="158"/>
      <c r="S146" s="158" t="s">
        <v>110</v>
      </c>
      <c r="T146" s="158" t="s">
        <v>110</v>
      </c>
      <c r="U146" s="158">
        <v>0.5</v>
      </c>
      <c r="V146" s="158">
        <f t="shared" si="34"/>
        <v>3</v>
      </c>
      <c r="W146" s="158"/>
      <c r="X146" s="14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111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77">
        <v>108</v>
      </c>
      <c r="B147" s="178" t="s">
        <v>373</v>
      </c>
      <c r="C147" s="185" t="s">
        <v>374</v>
      </c>
      <c r="D147" s="179" t="s">
        <v>120</v>
      </c>
      <c r="E147" s="180">
        <v>50</v>
      </c>
      <c r="F147" s="191"/>
      <c r="G147" s="181">
        <f t="shared" si="28"/>
        <v>0</v>
      </c>
      <c r="H147" s="159"/>
      <c r="I147" s="158">
        <f t="shared" si="29"/>
        <v>0</v>
      </c>
      <c r="J147" s="159"/>
      <c r="K147" s="158">
        <f t="shared" si="30"/>
        <v>0</v>
      </c>
      <c r="L147" s="158">
        <v>21</v>
      </c>
      <c r="M147" s="158">
        <f t="shared" si="31"/>
        <v>0</v>
      </c>
      <c r="N147" s="158">
        <v>0</v>
      </c>
      <c r="O147" s="158">
        <f t="shared" si="32"/>
        <v>0</v>
      </c>
      <c r="P147" s="158">
        <v>0</v>
      </c>
      <c r="Q147" s="158">
        <f t="shared" si="33"/>
        <v>0</v>
      </c>
      <c r="R147" s="158"/>
      <c r="S147" s="158" t="s">
        <v>110</v>
      </c>
      <c r="T147" s="158" t="s">
        <v>110</v>
      </c>
      <c r="U147" s="158">
        <v>7.9000000000000001E-2</v>
      </c>
      <c r="V147" s="158">
        <f t="shared" si="34"/>
        <v>3.95</v>
      </c>
      <c r="W147" s="158"/>
      <c r="X147" s="149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111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77">
        <v>109</v>
      </c>
      <c r="B148" s="178" t="s">
        <v>375</v>
      </c>
      <c r="C148" s="185" t="s">
        <v>376</v>
      </c>
      <c r="D148" s="179" t="s">
        <v>120</v>
      </c>
      <c r="E148" s="180">
        <v>150</v>
      </c>
      <c r="F148" s="191"/>
      <c r="G148" s="181">
        <f t="shared" si="28"/>
        <v>0</v>
      </c>
      <c r="H148" s="159"/>
      <c r="I148" s="158">
        <f t="shared" si="29"/>
        <v>0</v>
      </c>
      <c r="J148" s="159"/>
      <c r="K148" s="158">
        <f t="shared" si="30"/>
        <v>0</v>
      </c>
      <c r="L148" s="158">
        <v>21</v>
      </c>
      <c r="M148" s="158">
        <f t="shared" si="31"/>
        <v>0</v>
      </c>
      <c r="N148" s="158">
        <v>0</v>
      </c>
      <c r="O148" s="158">
        <f t="shared" si="32"/>
        <v>0</v>
      </c>
      <c r="P148" s="158">
        <v>0</v>
      </c>
      <c r="Q148" s="158">
        <f t="shared" si="33"/>
        <v>0</v>
      </c>
      <c r="R148" s="158"/>
      <c r="S148" s="158" t="s">
        <v>110</v>
      </c>
      <c r="T148" s="158" t="s">
        <v>110</v>
      </c>
      <c r="U148" s="158">
        <v>0.46500000000000002</v>
      </c>
      <c r="V148" s="158">
        <f t="shared" si="34"/>
        <v>69.75</v>
      </c>
      <c r="W148" s="158"/>
      <c r="X148" s="14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111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77">
        <v>110</v>
      </c>
      <c r="B149" s="178" t="s">
        <v>377</v>
      </c>
      <c r="C149" s="185" t="s">
        <v>378</v>
      </c>
      <c r="D149" s="179" t="s">
        <v>182</v>
      </c>
      <c r="E149" s="180">
        <v>6</v>
      </c>
      <c r="F149" s="191"/>
      <c r="G149" s="181">
        <f t="shared" si="28"/>
        <v>0</v>
      </c>
      <c r="H149" s="159"/>
      <c r="I149" s="158">
        <f t="shared" si="29"/>
        <v>0</v>
      </c>
      <c r="J149" s="159"/>
      <c r="K149" s="158">
        <f t="shared" si="30"/>
        <v>0</v>
      </c>
      <c r="L149" s="158">
        <v>21</v>
      </c>
      <c r="M149" s="158">
        <f t="shared" si="31"/>
        <v>0</v>
      </c>
      <c r="N149" s="158">
        <v>0</v>
      </c>
      <c r="O149" s="158">
        <f t="shared" si="32"/>
        <v>0</v>
      </c>
      <c r="P149" s="158">
        <v>0</v>
      </c>
      <c r="Q149" s="158">
        <f t="shared" si="33"/>
        <v>0</v>
      </c>
      <c r="R149" s="158"/>
      <c r="S149" s="158" t="s">
        <v>110</v>
      </c>
      <c r="T149" s="158" t="s">
        <v>110</v>
      </c>
      <c r="U149" s="158">
        <v>0.79600000000000004</v>
      </c>
      <c r="V149" s="158">
        <f t="shared" si="34"/>
        <v>4.78</v>
      </c>
      <c r="W149" s="158"/>
      <c r="X149" s="14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111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77">
        <v>111</v>
      </c>
      <c r="B150" s="178" t="s">
        <v>379</v>
      </c>
      <c r="C150" s="185" t="s">
        <v>380</v>
      </c>
      <c r="D150" s="179" t="s">
        <v>182</v>
      </c>
      <c r="E150" s="180">
        <v>4</v>
      </c>
      <c r="F150" s="191"/>
      <c r="G150" s="181">
        <f t="shared" si="28"/>
        <v>0</v>
      </c>
      <c r="H150" s="159"/>
      <c r="I150" s="158">
        <f t="shared" si="29"/>
        <v>0</v>
      </c>
      <c r="J150" s="159"/>
      <c r="K150" s="158">
        <f t="shared" si="30"/>
        <v>0</v>
      </c>
      <c r="L150" s="158">
        <v>21</v>
      </c>
      <c r="M150" s="158">
        <f t="shared" si="31"/>
        <v>0</v>
      </c>
      <c r="N150" s="158">
        <v>0</v>
      </c>
      <c r="O150" s="158">
        <f t="shared" si="32"/>
        <v>0</v>
      </c>
      <c r="P150" s="158">
        <v>0</v>
      </c>
      <c r="Q150" s="158">
        <f t="shared" si="33"/>
        <v>0</v>
      </c>
      <c r="R150" s="158"/>
      <c r="S150" s="158" t="s">
        <v>110</v>
      </c>
      <c r="T150" s="158" t="s">
        <v>110</v>
      </c>
      <c r="U150" s="158">
        <v>0.20700000000000002</v>
      </c>
      <c r="V150" s="158">
        <f t="shared" si="34"/>
        <v>0.83</v>
      </c>
      <c r="W150" s="158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111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77">
        <v>112</v>
      </c>
      <c r="B151" s="178" t="s">
        <v>381</v>
      </c>
      <c r="C151" s="185" t="s">
        <v>382</v>
      </c>
      <c r="D151" s="179" t="s">
        <v>120</v>
      </c>
      <c r="E151" s="180">
        <v>180</v>
      </c>
      <c r="F151" s="191"/>
      <c r="G151" s="181">
        <f t="shared" si="28"/>
        <v>0</v>
      </c>
      <c r="H151" s="159"/>
      <c r="I151" s="158">
        <f t="shared" si="29"/>
        <v>0</v>
      </c>
      <c r="J151" s="159"/>
      <c r="K151" s="158">
        <f t="shared" si="30"/>
        <v>0</v>
      </c>
      <c r="L151" s="158">
        <v>21</v>
      </c>
      <c r="M151" s="158">
        <f t="shared" si="31"/>
        <v>0</v>
      </c>
      <c r="N151" s="158">
        <v>0</v>
      </c>
      <c r="O151" s="158">
        <f t="shared" si="32"/>
        <v>0</v>
      </c>
      <c r="P151" s="158">
        <v>0</v>
      </c>
      <c r="Q151" s="158">
        <f t="shared" si="33"/>
        <v>0</v>
      </c>
      <c r="R151" s="158"/>
      <c r="S151" s="158" t="s">
        <v>170</v>
      </c>
      <c r="T151" s="158" t="s">
        <v>110</v>
      </c>
      <c r="U151" s="158">
        <v>0.46500000000000002</v>
      </c>
      <c r="V151" s="158">
        <f t="shared" si="34"/>
        <v>83.7</v>
      </c>
      <c r="W151" s="158"/>
      <c r="X151" s="14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111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77">
        <v>113</v>
      </c>
      <c r="B152" s="178" t="s">
        <v>383</v>
      </c>
      <c r="C152" s="185" t="s">
        <v>384</v>
      </c>
      <c r="D152" s="179" t="s">
        <v>212</v>
      </c>
      <c r="E152" s="180">
        <v>0.47766000000000003</v>
      </c>
      <c r="F152" s="191"/>
      <c r="G152" s="181">
        <f t="shared" si="28"/>
        <v>0</v>
      </c>
      <c r="H152" s="159"/>
      <c r="I152" s="158">
        <f t="shared" si="29"/>
        <v>0</v>
      </c>
      <c r="J152" s="159"/>
      <c r="K152" s="158">
        <f t="shared" si="30"/>
        <v>0</v>
      </c>
      <c r="L152" s="158">
        <v>21</v>
      </c>
      <c r="M152" s="158">
        <f t="shared" si="31"/>
        <v>0</v>
      </c>
      <c r="N152" s="158">
        <v>0</v>
      </c>
      <c r="O152" s="158">
        <f t="shared" si="32"/>
        <v>0</v>
      </c>
      <c r="P152" s="158">
        <v>0</v>
      </c>
      <c r="Q152" s="158">
        <f t="shared" si="33"/>
        <v>0</v>
      </c>
      <c r="R152" s="158"/>
      <c r="S152" s="158" t="s">
        <v>110</v>
      </c>
      <c r="T152" s="158" t="s">
        <v>110</v>
      </c>
      <c r="U152" s="158">
        <v>1.4700000000000002</v>
      </c>
      <c r="V152" s="158">
        <f t="shared" si="34"/>
        <v>0.7</v>
      </c>
      <c r="W152" s="158"/>
      <c r="X152" s="14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366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77">
        <v>114</v>
      </c>
      <c r="B153" s="178" t="s">
        <v>385</v>
      </c>
      <c r="C153" s="185" t="s">
        <v>386</v>
      </c>
      <c r="D153" s="179" t="s">
        <v>212</v>
      </c>
      <c r="E153" s="180">
        <v>0.47766000000000003</v>
      </c>
      <c r="F153" s="191"/>
      <c r="G153" s="181">
        <f t="shared" si="28"/>
        <v>0</v>
      </c>
      <c r="H153" s="159"/>
      <c r="I153" s="158">
        <f t="shared" si="29"/>
        <v>0</v>
      </c>
      <c r="J153" s="159"/>
      <c r="K153" s="158">
        <f t="shared" si="30"/>
        <v>0</v>
      </c>
      <c r="L153" s="158">
        <v>21</v>
      </c>
      <c r="M153" s="158">
        <f t="shared" si="31"/>
        <v>0</v>
      </c>
      <c r="N153" s="158">
        <v>0</v>
      </c>
      <c r="O153" s="158">
        <f t="shared" si="32"/>
        <v>0</v>
      </c>
      <c r="P153" s="158">
        <v>0</v>
      </c>
      <c r="Q153" s="158">
        <f t="shared" si="33"/>
        <v>0</v>
      </c>
      <c r="R153" s="158"/>
      <c r="S153" s="158" t="s">
        <v>110</v>
      </c>
      <c r="T153" s="158" t="s">
        <v>110</v>
      </c>
      <c r="U153" s="158">
        <v>1.0790000000000002</v>
      </c>
      <c r="V153" s="158">
        <f t="shared" si="34"/>
        <v>0.52</v>
      </c>
      <c r="W153" s="158"/>
      <c r="X153" s="14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366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x14ac:dyDescent="0.2">
      <c r="A154" s="166" t="s">
        <v>105</v>
      </c>
      <c r="B154" s="167" t="s">
        <v>71</v>
      </c>
      <c r="C154" s="184" t="s">
        <v>72</v>
      </c>
      <c r="D154" s="168"/>
      <c r="E154" s="169"/>
      <c r="F154" s="170"/>
      <c r="G154" s="171">
        <f>SUMIF(AG155:AG164,"&lt;&gt;NOR",G155:G164)</f>
        <v>0</v>
      </c>
      <c r="H154" s="165"/>
      <c r="I154" s="165">
        <f>SUM(I155:I164)</f>
        <v>0</v>
      </c>
      <c r="J154" s="165"/>
      <c r="K154" s="165">
        <f>SUM(K155:K164)</f>
        <v>0</v>
      </c>
      <c r="L154" s="165"/>
      <c r="M154" s="165">
        <f>SUM(M155:M164)</f>
        <v>0</v>
      </c>
      <c r="N154" s="165"/>
      <c r="O154" s="165">
        <f>SUM(O155:O164)</f>
        <v>0.02</v>
      </c>
      <c r="P154" s="165"/>
      <c r="Q154" s="165">
        <f>SUM(Q155:Q164)</f>
        <v>0</v>
      </c>
      <c r="R154" s="165"/>
      <c r="S154" s="165"/>
      <c r="T154" s="165"/>
      <c r="U154" s="165"/>
      <c r="V154" s="165">
        <f>SUM(V155:V164)</f>
        <v>2.84</v>
      </c>
      <c r="W154" s="165"/>
      <c r="AG154" t="s">
        <v>106</v>
      </c>
    </row>
    <row r="155" spans="1:60" outlineLevel="1" x14ac:dyDescent="0.2">
      <c r="A155" s="177">
        <v>115</v>
      </c>
      <c r="B155" s="178" t="s">
        <v>387</v>
      </c>
      <c r="C155" s="185" t="s">
        <v>388</v>
      </c>
      <c r="D155" s="179" t="s">
        <v>120</v>
      </c>
      <c r="E155" s="180">
        <v>1</v>
      </c>
      <c r="F155" s="191"/>
      <c r="G155" s="181">
        <f t="shared" ref="G155:G164" si="35">ROUND(E155*F155,2)</f>
        <v>0</v>
      </c>
      <c r="H155" s="159"/>
      <c r="I155" s="158">
        <f t="shared" ref="I155:I164" si="36">ROUND(E155*H155,2)</f>
        <v>0</v>
      </c>
      <c r="J155" s="159"/>
      <c r="K155" s="158">
        <f t="shared" ref="K155:K164" si="37">ROUND(E155*J155,2)</f>
        <v>0</v>
      </c>
      <c r="L155" s="158">
        <v>21</v>
      </c>
      <c r="M155" s="158">
        <f t="shared" ref="M155:M164" si="38">G155*(1+L155/100)</f>
        <v>0</v>
      </c>
      <c r="N155" s="158">
        <v>6.3700000000000007E-3</v>
      </c>
      <c r="O155" s="158">
        <f t="shared" ref="O155:O164" si="39">ROUND(E155*N155,2)</f>
        <v>0.01</v>
      </c>
      <c r="P155" s="158">
        <v>0</v>
      </c>
      <c r="Q155" s="158">
        <f t="shared" ref="Q155:Q164" si="40">ROUND(E155*P155,2)</f>
        <v>0</v>
      </c>
      <c r="R155" s="158"/>
      <c r="S155" s="158" t="s">
        <v>110</v>
      </c>
      <c r="T155" s="158" t="s">
        <v>110</v>
      </c>
      <c r="U155" s="158">
        <v>0.61900000000000011</v>
      </c>
      <c r="V155" s="158">
        <f t="shared" ref="V155:V164" si="41">ROUND(E155*U155,2)</f>
        <v>0.62</v>
      </c>
      <c r="W155" s="158"/>
      <c r="X155" s="14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111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77">
        <v>116</v>
      </c>
      <c r="B156" s="178" t="s">
        <v>389</v>
      </c>
      <c r="C156" s="185" t="s">
        <v>390</v>
      </c>
      <c r="D156" s="179" t="s">
        <v>120</v>
      </c>
      <c r="E156" s="180">
        <v>1.5</v>
      </c>
      <c r="F156" s="191"/>
      <c r="G156" s="181">
        <f t="shared" si="35"/>
        <v>0</v>
      </c>
      <c r="H156" s="159"/>
      <c r="I156" s="158">
        <f t="shared" si="36"/>
        <v>0</v>
      </c>
      <c r="J156" s="159"/>
      <c r="K156" s="158">
        <f t="shared" si="37"/>
        <v>0</v>
      </c>
      <c r="L156" s="158">
        <v>21</v>
      </c>
      <c r="M156" s="158">
        <f t="shared" si="38"/>
        <v>0</v>
      </c>
      <c r="N156" s="158">
        <v>5.6300000000000005E-3</v>
      </c>
      <c r="O156" s="158">
        <f t="shared" si="39"/>
        <v>0.01</v>
      </c>
      <c r="P156" s="158">
        <v>0</v>
      </c>
      <c r="Q156" s="158">
        <f t="shared" si="40"/>
        <v>0</v>
      </c>
      <c r="R156" s="158"/>
      <c r="S156" s="158" t="s">
        <v>110</v>
      </c>
      <c r="T156" s="158" t="s">
        <v>110</v>
      </c>
      <c r="U156" s="158">
        <v>0.56600000000000006</v>
      </c>
      <c r="V156" s="158">
        <f t="shared" si="41"/>
        <v>0.85</v>
      </c>
      <c r="W156" s="158"/>
      <c r="X156" s="14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111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77">
        <v>117</v>
      </c>
      <c r="B157" s="178" t="s">
        <v>391</v>
      </c>
      <c r="C157" s="185" t="s">
        <v>392</v>
      </c>
      <c r="D157" s="179" t="s">
        <v>182</v>
      </c>
      <c r="E157" s="180">
        <v>1</v>
      </c>
      <c r="F157" s="191"/>
      <c r="G157" s="181">
        <f t="shared" si="35"/>
        <v>0</v>
      </c>
      <c r="H157" s="159"/>
      <c r="I157" s="158">
        <f t="shared" si="36"/>
        <v>0</v>
      </c>
      <c r="J157" s="159"/>
      <c r="K157" s="158">
        <f t="shared" si="37"/>
        <v>0</v>
      </c>
      <c r="L157" s="158">
        <v>21</v>
      </c>
      <c r="M157" s="158">
        <f t="shared" si="38"/>
        <v>0</v>
      </c>
      <c r="N157" s="158">
        <v>1.3200000000000002E-3</v>
      </c>
      <c r="O157" s="158">
        <f t="shared" si="39"/>
        <v>0</v>
      </c>
      <c r="P157" s="158">
        <v>0</v>
      </c>
      <c r="Q157" s="158">
        <f t="shared" si="40"/>
        <v>0</v>
      </c>
      <c r="R157" s="158"/>
      <c r="S157" s="158" t="s">
        <v>110</v>
      </c>
      <c r="T157" s="158" t="s">
        <v>110</v>
      </c>
      <c r="U157" s="158">
        <v>0.42400000000000004</v>
      </c>
      <c r="V157" s="158">
        <f t="shared" si="41"/>
        <v>0.42</v>
      </c>
      <c r="W157" s="158"/>
      <c r="X157" s="14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111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77">
        <v>118</v>
      </c>
      <c r="B158" s="178" t="s">
        <v>393</v>
      </c>
      <c r="C158" s="185" t="s">
        <v>394</v>
      </c>
      <c r="D158" s="179" t="s">
        <v>182</v>
      </c>
      <c r="E158" s="180">
        <v>1</v>
      </c>
      <c r="F158" s="191"/>
      <c r="G158" s="181">
        <f t="shared" si="35"/>
        <v>0</v>
      </c>
      <c r="H158" s="159"/>
      <c r="I158" s="158">
        <f t="shared" si="36"/>
        <v>0</v>
      </c>
      <c r="J158" s="159"/>
      <c r="K158" s="158">
        <f t="shared" si="37"/>
        <v>0</v>
      </c>
      <c r="L158" s="158">
        <v>21</v>
      </c>
      <c r="M158" s="158">
        <f t="shared" si="38"/>
        <v>0</v>
      </c>
      <c r="N158" s="158">
        <v>2.16E-3</v>
      </c>
      <c r="O158" s="158">
        <f t="shared" si="39"/>
        <v>0</v>
      </c>
      <c r="P158" s="158">
        <v>0</v>
      </c>
      <c r="Q158" s="158">
        <f t="shared" si="40"/>
        <v>0</v>
      </c>
      <c r="R158" s="158"/>
      <c r="S158" s="158" t="s">
        <v>110</v>
      </c>
      <c r="T158" s="158" t="s">
        <v>110</v>
      </c>
      <c r="U158" s="158">
        <v>0.42400000000000004</v>
      </c>
      <c r="V158" s="158">
        <f t="shared" si="41"/>
        <v>0.42</v>
      </c>
      <c r="W158" s="158"/>
      <c r="X158" s="14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111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77">
        <v>119</v>
      </c>
      <c r="B159" s="178" t="s">
        <v>395</v>
      </c>
      <c r="C159" s="185" t="s">
        <v>396</v>
      </c>
      <c r="D159" s="179" t="s">
        <v>182</v>
      </c>
      <c r="E159" s="180">
        <v>1</v>
      </c>
      <c r="F159" s="191"/>
      <c r="G159" s="181">
        <f t="shared" si="35"/>
        <v>0</v>
      </c>
      <c r="H159" s="159"/>
      <c r="I159" s="158">
        <f t="shared" si="36"/>
        <v>0</v>
      </c>
      <c r="J159" s="159"/>
      <c r="K159" s="158">
        <f t="shared" si="37"/>
        <v>0</v>
      </c>
      <c r="L159" s="158">
        <v>21</v>
      </c>
      <c r="M159" s="158">
        <f t="shared" si="38"/>
        <v>0</v>
      </c>
      <c r="N159" s="158">
        <v>5.7000000000000009E-4</v>
      </c>
      <c r="O159" s="158">
        <f t="shared" si="39"/>
        <v>0</v>
      </c>
      <c r="P159" s="158">
        <v>0</v>
      </c>
      <c r="Q159" s="158">
        <f t="shared" si="40"/>
        <v>0</v>
      </c>
      <c r="R159" s="158"/>
      <c r="S159" s="158" t="s">
        <v>110</v>
      </c>
      <c r="T159" s="158" t="s">
        <v>110</v>
      </c>
      <c r="U159" s="158">
        <v>0.22700000000000001</v>
      </c>
      <c r="V159" s="158">
        <f t="shared" si="41"/>
        <v>0.23</v>
      </c>
      <c r="W159" s="158"/>
      <c r="X159" s="14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111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77">
        <v>120</v>
      </c>
      <c r="B160" s="178" t="s">
        <v>397</v>
      </c>
      <c r="C160" s="185" t="s">
        <v>398</v>
      </c>
      <c r="D160" s="179" t="s">
        <v>182</v>
      </c>
      <c r="E160" s="180">
        <v>1</v>
      </c>
      <c r="F160" s="191"/>
      <c r="G160" s="181">
        <f t="shared" si="35"/>
        <v>0</v>
      </c>
      <c r="H160" s="159"/>
      <c r="I160" s="158">
        <f t="shared" si="36"/>
        <v>0</v>
      </c>
      <c r="J160" s="159"/>
      <c r="K160" s="158">
        <f t="shared" si="37"/>
        <v>0</v>
      </c>
      <c r="L160" s="158">
        <v>21</v>
      </c>
      <c r="M160" s="158">
        <f t="shared" si="38"/>
        <v>0</v>
      </c>
      <c r="N160" s="158">
        <v>0</v>
      </c>
      <c r="O160" s="158">
        <f t="shared" si="39"/>
        <v>0</v>
      </c>
      <c r="P160" s="158">
        <v>0</v>
      </c>
      <c r="Q160" s="158">
        <f t="shared" si="40"/>
        <v>0</v>
      </c>
      <c r="R160" s="158"/>
      <c r="S160" s="158" t="s">
        <v>110</v>
      </c>
      <c r="T160" s="158" t="s">
        <v>110</v>
      </c>
      <c r="U160" s="158">
        <v>0.16500000000000001</v>
      </c>
      <c r="V160" s="158">
        <f t="shared" si="41"/>
        <v>0.17</v>
      </c>
      <c r="W160" s="158"/>
      <c r="X160" s="14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111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77">
        <v>121</v>
      </c>
      <c r="B161" s="178" t="s">
        <v>399</v>
      </c>
      <c r="C161" s="185" t="s">
        <v>439</v>
      </c>
      <c r="D161" s="179" t="s">
        <v>182</v>
      </c>
      <c r="E161" s="180">
        <v>1</v>
      </c>
      <c r="F161" s="191"/>
      <c r="G161" s="181">
        <f t="shared" si="35"/>
        <v>0</v>
      </c>
      <c r="H161" s="159"/>
      <c r="I161" s="158">
        <f t="shared" si="36"/>
        <v>0</v>
      </c>
      <c r="J161" s="159"/>
      <c r="K161" s="158">
        <f t="shared" si="37"/>
        <v>0</v>
      </c>
      <c r="L161" s="158">
        <v>21</v>
      </c>
      <c r="M161" s="158">
        <f t="shared" si="38"/>
        <v>0</v>
      </c>
      <c r="N161" s="158">
        <v>1.9000000000000001E-4</v>
      </c>
      <c r="O161" s="158">
        <f t="shared" si="39"/>
        <v>0</v>
      </c>
      <c r="P161" s="158">
        <v>0</v>
      </c>
      <c r="Q161" s="158">
        <f t="shared" si="40"/>
        <v>0</v>
      </c>
      <c r="R161" s="158"/>
      <c r="S161" s="158" t="s">
        <v>110</v>
      </c>
      <c r="T161" s="158" t="s">
        <v>110</v>
      </c>
      <c r="U161" s="158">
        <v>8.3000000000000004E-2</v>
      </c>
      <c r="V161" s="158">
        <f t="shared" si="41"/>
        <v>0.08</v>
      </c>
      <c r="W161" s="158"/>
      <c r="X161" s="14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111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77">
        <v>122</v>
      </c>
      <c r="B162" s="178" t="s">
        <v>400</v>
      </c>
      <c r="C162" s="185" t="s">
        <v>401</v>
      </c>
      <c r="D162" s="179" t="s">
        <v>182</v>
      </c>
      <c r="E162" s="180">
        <v>12</v>
      </c>
      <c r="F162" s="191"/>
      <c r="G162" s="181">
        <f t="shared" si="35"/>
        <v>0</v>
      </c>
      <c r="H162" s="159"/>
      <c r="I162" s="158">
        <f t="shared" si="36"/>
        <v>0</v>
      </c>
      <c r="J162" s="159"/>
      <c r="K162" s="158">
        <f t="shared" si="37"/>
        <v>0</v>
      </c>
      <c r="L162" s="158">
        <v>21</v>
      </c>
      <c r="M162" s="158">
        <f t="shared" si="38"/>
        <v>0</v>
      </c>
      <c r="N162" s="158">
        <v>0</v>
      </c>
      <c r="O162" s="158">
        <f t="shared" si="39"/>
        <v>0</v>
      </c>
      <c r="P162" s="158">
        <v>0</v>
      </c>
      <c r="Q162" s="158">
        <f t="shared" si="40"/>
        <v>0</v>
      </c>
      <c r="R162" s="158"/>
      <c r="S162" s="158" t="s">
        <v>170</v>
      </c>
      <c r="T162" s="158" t="s">
        <v>171</v>
      </c>
      <c r="U162" s="158">
        <v>0</v>
      </c>
      <c r="V162" s="158">
        <f t="shared" si="41"/>
        <v>0</v>
      </c>
      <c r="W162" s="158"/>
      <c r="X162" s="14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187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77">
        <v>123</v>
      </c>
      <c r="B163" s="178" t="s">
        <v>402</v>
      </c>
      <c r="C163" s="185" t="s">
        <v>403</v>
      </c>
      <c r="D163" s="179" t="s">
        <v>212</v>
      </c>
      <c r="E163" s="180">
        <v>1.9050000000000001E-2</v>
      </c>
      <c r="F163" s="191"/>
      <c r="G163" s="181">
        <f t="shared" si="35"/>
        <v>0</v>
      </c>
      <c r="H163" s="159"/>
      <c r="I163" s="158">
        <f t="shared" si="36"/>
        <v>0</v>
      </c>
      <c r="J163" s="159"/>
      <c r="K163" s="158">
        <f t="shared" si="37"/>
        <v>0</v>
      </c>
      <c r="L163" s="158">
        <v>21</v>
      </c>
      <c r="M163" s="158">
        <f t="shared" si="38"/>
        <v>0</v>
      </c>
      <c r="N163" s="158">
        <v>0</v>
      </c>
      <c r="O163" s="158">
        <f t="shared" si="39"/>
        <v>0</v>
      </c>
      <c r="P163" s="158">
        <v>0</v>
      </c>
      <c r="Q163" s="158">
        <f t="shared" si="40"/>
        <v>0</v>
      </c>
      <c r="R163" s="158"/>
      <c r="S163" s="158" t="s">
        <v>110</v>
      </c>
      <c r="T163" s="158" t="s">
        <v>110</v>
      </c>
      <c r="U163" s="158">
        <v>1.3270000000000002</v>
      </c>
      <c r="V163" s="158">
        <f t="shared" si="41"/>
        <v>0.03</v>
      </c>
      <c r="W163" s="158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366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77">
        <v>124</v>
      </c>
      <c r="B164" s="178" t="s">
        <v>404</v>
      </c>
      <c r="C164" s="185" t="s">
        <v>405</v>
      </c>
      <c r="D164" s="179" t="s">
        <v>212</v>
      </c>
      <c r="E164" s="180">
        <v>1.9050000000000001E-2</v>
      </c>
      <c r="F164" s="191"/>
      <c r="G164" s="181">
        <f t="shared" si="35"/>
        <v>0</v>
      </c>
      <c r="H164" s="159"/>
      <c r="I164" s="158">
        <f t="shared" si="36"/>
        <v>0</v>
      </c>
      <c r="J164" s="159"/>
      <c r="K164" s="158">
        <f t="shared" si="37"/>
        <v>0</v>
      </c>
      <c r="L164" s="158">
        <v>21</v>
      </c>
      <c r="M164" s="158">
        <f t="shared" si="38"/>
        <v>0</v>
      </c>
      <c r="N164" s="158">
        <v>0</v>
      </c>
      <c r="O164" s="158">
        <f t="shared" si="39"/>
        <v>0</v>
      </c>
      <c r="P164" s="158">
        <v>0</v>
      </c>
      <c r="Q164" s="158">
        <f t="shared" si="40"/>
        <v>0</v>
      </c>
      <c r="R164" s="158"/>
      <c r="S164" s="158" t="s">
        <v>110</v>
      </c>
      <c r="T164" s="158" t="s">
        <v>110</v>
      </c>
      <c r="U164" s="158">
        <v>1.2190000000000001</v>
      </c>
      <c r="V164" s="158">
        <f t="shared" si="41"/>
        <v>0.02</v>
      </c>
      <c r="W164" s="158"/>
      <c r="X164" s="14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366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x14ac:dyDescent="0.2">
      <c r="A165" s="166" t="s">
        <v>105</v>
      </c>
      <c r="B165" s="167" t="s">
        <v>73</v>
      </c>
      <c r="C165" s="184" t="s">
        <v>74</v>
      </c>
      <c r="D165" s="168"/>
      <c r="E165" s="169"/>
      <c r="F165" s="170"/>
      <c r="G165" s="171">
        <f>SUMIF(AG166:AG172,"&lt;&gt;NOR",G166:G172)</f>
        <v>0</v>
      </c>
      <c r="H165" s="165"/>
      <c r="I165" s="165">
        <f>SUM(I166:I172)</f>
        <v>0</v>
      </c>
      <c r="J165" s="165"/>
      <c r="K165" s="165">
        <f>SUM(K166:K172)</f>
        <v>0</v>
      </c>
      <c r="L165" s="165"/>
      <c r="M165" s="165">
        <f>SUM(M166:M172)</f>
        <v>0</v>
      </c>
      <c r="N165" s="165"/>
      <c r="O165" s="165">
        <f>SUM(O166:O172)</f>
        <v>0.12000000000000001</v>
      </c>
      <c r="P165" s="165"/>
      <c r="Q165" s="165">
        <f>SUM(Q166:Q172)</f>
        <v>0</v>
      </c>
      <c r="R165" s="165"/>
      <c r="S165" s="165"/>
      <c r="T165" s="165"/>
      <c r="U165" s="165"/>
      <c r="V165" s="165">
        <f>SUM(V166:V172)</f>
        <v>5.08</v>
      </c>
      <c r="W165" s="165"/>
      <c r="AG165" t="s">
        <v>106</v>
      </c>
    </row>
    <row r="166" spans="1:60" outlineLevel="1" x14ac:dyDescent="0.2">
      <c r="A166" s="177">
        <v>125</v>
      </c>
      <c r="B166" s="178" t="s">
        <v>406</v>
      </c>
      <c r="C166" s="185" t="s">
        <v>407</v>
      </c>
      <c r="D166" s="179" t="s">
        <v>182</v>
      </c>
      <c r="E166" s="180">
        <v>2</v>
      </c>
      <c r="F166" s="191"/>
      <c r="G166" s="181">
        <f t="shared" ref="G166:G172" si="42">ROUND(E166*F166,2)</f>
        <v>0</v>
      </c>
      <c r="H166" s="159"/>
      <c r="I166" s="158">
        <f t="shared" ref="I166:I172" si="43">ROUND(E166*H166,2)</f>
        <v>0</v>
      </c>
      <c r="J166" s="159"/>
      <c r="K166" s="158">
        <f t="shared" ref="K166:K172" si="44">ROUND(E166*J166,2)</f>
        <v>0</v>
      </c>
      <c r="L166" s="158">
        <v>21</v>
      </c>
      <c r="M166" s="158">
        <f t="shared" ref="M166:M172" si="45">G166*(1+L166/100)</f>
        <v>0</v>
      </c>
      <c r="N166" s="158">
        <v>3.0000000000000001E-5</v>
      </c>
      <c r="O166" s="158">
        <f t="shared" ref="O166:O172" si="46">ROUND(E166*N166,2)</f>
        <v>0</v>
      </c>
      <c r="P166" s="158">
        <v>0</v>
      </c>
      <c r="Q166" s="158">
        <f t="shared" ref="Q166:Q172" si="47">ROUND(E166*P166,2)</f>
        <v>0</v>
      </c>
      <c r="R166" s="158"/>
      <c r="S166" s="158" t="s">
        <v>110</v>
      </c>
      <c r="T166" s="158" t="s">
        <v>110</v>
      </c>
      <c r="U166" s="158">
        <v>2.3570000000000002</v>
      </c>
      <c r="V166" s="158">
        <f t="shared" ref="V166:V172" si="48">ROUND(E166*U166,2)</f>
        <v>4.71</v>
      </c>
      <c r="W166" s="158"/>
      <c r="X166" s="14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111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ht="33.75" outlineLevel="1" x14ac:dyDescent="0.2">
      <c r="A167" s="177">
        <v>126</v>
      </c>
      <c r="B167" s="178" t="s">
        <v>408</v>
      </c>
      <c r="C167" s="185" t="s">
        <v>409</v>
      </c>
      <c r="D167" s="179" t="s">
        <v>182</v>
      </c>
      <c r="E167" s="180">
        <v>1</v>
      </c>
      <c r="F167" s="191"/>
      <c r="G167" s="181">
        <f t="shared" si="42"/>
        <v>0</v>
      </c>
      <c r="H167" s="159"/>
      <c r="I167" s="158">
        <f t="shared" si="43"/>
        <v>0</v>
      </c>
      <c r="J167" s="159"/>
      <c r="K167" s="158">
        <f t="shared" si="44"/>
        <v>0</v>
      </c>
      <c r="L167" s="158">
        <v>21</v>
      </c>
      <c r="M167" s="158">
        <f t="shared" si="45"/>
        <v>0</v>
      </c>
      <c r="N167" s="158">
        <v>4.2000000000000003E-2</v>
      </c>
      <c r="O167" s="158">
        <f t="shared" si="46"/>
        <v>0.04</v>
      </c>
      <c r="P167" s="158">
        <v>0</v>
      </c>
      <c r="Q167" s="158">
        <f t="shared" si="47"/>
        <v>0</v>
      </c>
      <c r="R167" s="158"/>
      <c r="S167" s="158" t="s">
        <v>170</v>
      </c>
      <c r="T167" s="158" t="s">
        <v>171</v>
      </c>
      <c r="U167" s="158">
        <v>0</v>
      </c>
      <c r="V167" s="158">
        <f t="shared" si="48"/>
        <v>0</v>
      </c>
      <c r="W167" s="158"/>
      <c r="X167" s="14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187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2.5" outlineLevel="1" x14ac:dyDescent="0.2">
      <c r="A168" s="177">
        <v>127</v>
      </c>
      <c r="B168" s="178" t="s">
        <v>410</v>
      </c>
      <c r="C168" s="185" t="s">
        <v>411</v>
      </c>
      <c r="D168" s="179" t="s">
        <v>182</v>
      </c>
      <c r="E168" s="180">
        <v>1</v>
      </c>
      <c r="F168" s="191"/>
      <c r="G168" s="181">
        <f t="shared" si="42"/>
        <v>0</v>
      </c>
      <c r="H168" s="159"/>
      <c r="I168" s="158">
        <f t="shared" si="43"/>
        <v>0</v>
      </c>
      <c r="J168" s="159"/>
      <c r="K168" s="158">
        <f t="shared" si="44"/>
        <v>0</v>
      </c>
      <c r="L168" s="158">
        <v>21</v>
      </c>
      <c r="M168" s="158">
        <f t="shared" si="45"/>
        <v>0</v>
      </c>
      <c r="N168" s="158">
        <v>1.1000000000000001E-2</v>
      </c>
      <c r="O168" s="158">
        <f t="shared" si="46"/>
        <v>0.01</v>
      </c>
      <c r="P168" s="158">
        <v>0</v>
      </c>
      <c r="Q168" s="158">
        <f t="shared" si="47"/>
        <v>0</v>
      </c>
      <c r="R168" s="158"/>
      <c r="S168" s="158" t="s">
        <v>170</v>
      </c>
      <c r="T168" s="158" t="s">
        <v>171</v>
      </c>
      <c r="U168" s="158">
        <v>0</v>
      </c>
      <c r="V168" s="158">
        <f t="shared" si="48"/>
        <v>0</v>
      </c>
      <c r="W168" s="158"/>
      <c r="X168" s="149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187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ht="22.5" outlineLevel="1" x14ac:dyDescent="0.2">
      <c r="A169" s="177">
        <v>128</v>
      </c>
      <c r="B169" s="178" t="s">
        <v>412</v>
      </c>
      <c r="C169" s="185" t="s">
        <v>413</v>
      </c>
      <c r="D169" s="179" t="s">
        <v>182</v>
      </c>
      <c r="E169" s="180">
        <v>1</v>
      </c>
      <c r="F169" s="191"/>
      <c r="G169" s="181">
        <f t="shared" si="42"/>
        <v>0</v>
      </c>
      <c r="H169" s="159"/>
      <c r="I169" s="158">
        <f t="shared" si="43"/>
        <v>0</v>
      </c>
      <c r="J169" s="159"/>
      <c r="K169" s="158">
        <f t="shared" si="44"/>
        <v>0</v>
      </c>
      <c r="L169" s="158">
        <v>21</v>
      </c>
      <c r="M169" s="158">
        <f t="shared" si="45"/>
        <v>0</v>
      </c>
      <c r="N169" s="158">
        <v>7.0000000000000007E-2</v>
      </c>
      <c r="O169" s="158">
        <f t="shared" si="46"/>
        <v>7.0000000000000007E-2</v>
      </c>
      <c r="P169" s="158">
        <v>0</v>
      </c>
      <c r="Q169" s="158">
        <f t="shared" si="47"/>
        <v>0</v>
      </c>
      <c r="R169" s="158"/>
      <c r="S169" s="158" t="s">
        <v>170</v>
      </c>
      <c r="T169" s="158" t="s">
        <v>171</v>
      </c>
      <c r="U169" s="158">
        <v>0</v>
      </c>
      <c r="V169" s="158">
        <f t="shared" si="48"/>
        <v>0</v>
      </c>
      <c r="W169" s="158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187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77">
        <v>129</v>
      </c>
      <c r="B170" s="178" t="s">
        <v>414</v>
      </c>
      <c r="C170" s="185" t="s">
        <v>415</v>
      </c>
      <c r="D170" s="179" t="s">
        <v>182</v>
      </c>
      <c r="E170" s="180">
        <v>1</v>
      </c>
      <c r="F170" s="191"/>
      <c r="G170" s="181">
        <f t="shared" si="42"/>
        <v>0</v>
      </c>
      <c r="H170" s="159"/>
      <c r="I170" s="158">
        <f t="shared" si="43"/>
        <v>0</v>
      </c>
      <c r="J170" s="159"/>
      <c r="K170" s="158">
        <f t="shared" si="44"/>
        <v>0</v>
      </c>
      <c r="L170" s="158">
        <v>21</v>
      </c>
      <c r="M170" s="158">
        <f t="shared" si="45"/>
        <v>0</v>
      </c>
      <c r="N170" s="158">
        <v>1E-3</v>
      </c>
      <c r="O170" s="158">
        <f t="shared" si="46"/>
        <v>0</v>
      </c>
      <c r="P170" s="158">
        <v>0</v>
      </c>
      <c r="Q170" s="158">
        <f t="shared" si="47"/>
        <v>0</v>
      </c>
      <c r="R170" s="158"/>
      <c r="S170" s="158" t="s">
        <v>170</v>
      </c>
      <c r="T170" s="158" t="s">
        <v>171</v>
      </c>
      <c r="U170" s="158">
        <v>0</v>
      </c>
      <c r="V170" s="158">
        <f t="shared" si="48"/>
        <v>0</v>
      </c>
      <c r="W170" s="158"/>
      <c r="X170" s="14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187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77">
        <v>130</v>
      </c>
      <c r="B171" s="178" t="s">
        <v>416</v>
      </c>
      <c r="C171" s="185" t="s">
        <v>417</v>
      </c>
      <c r="D171" s="179" t="s">
        <v>212</v>
      </c>
      <c r="E171" s="180">
        <v>0.12406</v>
      </c>
      <c r="F171" s="191"/>
      <c r="G171" s="181">
        <f t="shared" si="42"/>
        <v>0</v>
      </c>
      <c r="H171" s="159"/>
      <c r="I171" s="158">
        <f t="shared" si="43"/>
        <v>0</v>
      </c>
      <c r="J171" s="159"/>
      <c r="K171" s="158">
        <f t="shared" si="44"/>
        <v>0</v>
      </c>
      <c r="L171" s="158">
        <v>21</v>
      </c>
      <c r="M171" s="158">
        <f t="shared" si="45"/>
        <v>0</v>
      </c>
      <c r="N171" s="158">
        <v>0</v>
      </c>
      <c r="O171" s="158">
        <f t="shared" si="46"/>
        <v>0</v>
      </c>
      <c r="P171" s="158">
        <v>0</v>
      </c>
      <c r="Q171" s="158">
        <f t="shared" si="47"/>
        <v>0</v>
      </c>
      <c r="R171" s="158"/>
      <c r="S171" s="158" t="s">
        <v>110</v>
      </c>
      <c r="T171" s="158" t="s">
        <v>110</v>
      </c>
      <c r="U171" s="158">
        <v>2.3640000000000003</v>
      </c>
      <c r="V171" s="158">
        <f t="shared" si="48"/>
        <v>0.28999999999999998</v>
      </c>
      <c r="W171" s="158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366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77">
        <v>131</v>
      </c>
      <c r="B172" s="178" t="s">
        <v>418</v>
      </c>
      <c r="C172" s="185" t="s">
        <v>419</v>
      </c>
      <c r="D172" s="179" t="s">
        <v>212</v>
      </c>
      <c r="E172" s="180">
        <v>0.12406</v>
      </c>
      <c r="F172" s="191"/>
      <c r="G172" s="181">
        <f t="shared" si="42"/>
        <v>0</v>
      </c>
      <c r="H172" s="159"/>
      <c r="I172" s="158">
        <f t="shared" si="43"/>
        <v>0</v>
      </c>
      <c r="J172" s="159"/>
      <c r="K172" s="158">
        <f t="shared" si="44"/>
        <v>0</v>
      </c>
      <c r="L172" s="158">
        <v>21</v>
      </c>
      <c r="M172" s="158">
        <f t="shared" si="45"/>
        <v>0</v>
      </c>
      <c r="N172" s="158">
        <v>0</v>
      </c>
      <c r="O172" s="158">
        <f t="shared" si="46"/>
        <v>0</v>
      </c>
      <c r="P172" s="158">
        <v>0</v>
      </c>
      <c r="Q172" s="158">
        <f t="shared" si="47"/>
        <v>0</v>
      </c>
      <c r="R172" s="158"/>
      <c r="S172" s="158" t="s">
        <v>110</v>
      </c>
      <c r="T172" s="158" t="s">
        <v>110</v>
      </c>
      <c r="U172" s="158">
        <v>0.6120000000000001</v>
      </c>
      <c r="V172" s="158">
        <f t="shared" si="48"/>
        <v>0.08</v>
      </c>
      <c r="W172" s="158"/>
      <c r="X172" s="149"/>
      <c r="Y172" s="149"/>
      <c r="Z172" s="149"/>
      <c r="AA172" s="149"/>
      <c r="AB172" s="149"/>
      <c r="AC172" s="149"/>
      <c r="AD172" s="149"/>
      <c r="AE172" s="149"/>
      <c r="AF172" s="149"/>
      <c r="AG172" s="149" t="s">
        <v>366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x14ac:dyDescent="0.2">
      <c r="A173" s="166" t="s">
        <v>105</v>
      </c>
      <c r="B173" s="167" t="s">
        <v>75</v>
      </c>
      <c r="C173" s="184" t="s">
        <v>76</v>
      </c>
      <c r="D173" s="168"/>
      <c r="E173" s="169"/>
      <c r="F173" s="170"/>
      <c r="G173" s="171">
        <f>SUMIF(AG174:AG177,"&lt;&gt;NOR",G174:G177)</f>
        <v>0</v>
      </c>
      <c r="H173" s="165"/>
      <c r="I173" s="165">
        <f>SUM(I174:I177)</f>
        <v>0</v>
      </c>
      <c r="J173" s="165"/>
      <c r="K173" s="165">
        <f>SUM(K174:K177)</f>
        <v>0</v>
      </c>
      <c r="L173" s="165"/>
      <c r="M173" s="165">
        <f>SUM(M174:M177)</f>
        <v>0</v>
      </c>
      <c r="N173" s="165"/>
      <c r="O173" s="165">
        <f>SUM(O174:O177)</f>
        <v>0.03</v>
      </c>
      <c r="P173" s="165"/>
      <c r="Q173" s="165">
        <f>SUM(Q174:Q177)</f>
        <v>0.02</v>
      </c>
      <c r="R173" s="165"/>
      <c r="S173" s="165"/>
      <c r="T173" s="165"/>
      <c r="U173" s="165"/>
      <c r="V173" s="165">
        <f>SUM(V174:V177)</f>
        <v>6.06</v>
      </c>
      <c r="W173" s="165"/>
      <c r="AG173" t="s">
        <v>106</v>
      </c>
    </row>
    <row r="174" spans="1:60" outlineLevel="1" x14ac:dyDescent="0.2">
      <c r="A174" s="177">
        <v>132</v>
      </c>
      <c r="B174" s="178" t="s">
        <v>420</v>
      </c>
      <c r="C174" s="185" t="s">
        <v>421</v>
      </c>
      <c r="D174" s="179" t="s">
        <v>120</v>
      </c>
      <c r="E174" s="180">
        <v>10</v>
      </c>
      <c r="F174" s="191"/>
      <c r="G174" s="181">
        <f>ROUND(E174*F174,2)</f>
        <v>0</v>
      </c>
      <c r="H174" s="159"/>
      <c r="I174" s="158">
        <f>ROUND(E174*H174,2)</f>
        <v>0</v>
      </c>
      <c r="J174" s="159"/>
      <c r="K174" s="158">
        <f>ROUND(E174*J174,2)</f>
        <v>0</v>
      </c>
      <c r="L174" s="158">
        <v>21</v>
      </c>
      <c r="M174" s="158">
        <f>G174*(1+L174/100)</f>
        <v>0</v>
      </c>
      <c r="N174" s="158">
        <v>2.6300000000000004E-3</v>
      </c>
      <c r="O174" s="158">
        <f>ROUND(E174*N174,2)</f>
        <v>0.03</v>
      </c>
      <c r="P174" s="158">
        <v>0</v>
      </c>
      <c r="Q174" s="158">
        <f>ROUND(E174*P174,2)</f>
        <v>0</v>
      </c>
      <c r="R174" s="158"/>
      <c r="S174" s="158" t="s">
        <v>110</v>
      </c>
      <c r="T174" s="158" t="s">
        <v>110</v>
      </c>
      <c r="U174" s="158">
        <v>0.54305000000000003</v>
      </c>
      <c r="V174" s="158">
        <f>ROUND(E174*U174,2)</f>
        <v>5.43</v>
      </c>
      <c r="W174" s="158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111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77">
        <v>133</v>
      </c>
      <c r="B175" s="178" t="s">
        <v>422</v>
      </c>
      <c r="C175" s="185" t="s">
        <v>423</v>
      </c>
      <c r="D175" s="179" t="s">
        <v>120</v>
      </c>
      <c r="E175" s="180">
        <v>10</v>
      </c>
      <c r="F175" s="191"/>
      <c r="G175" s="181">
        <f>ROUND(E175*F175,2)</f>
        <v>0</v>
      </c>
      <c r="H175" s="159"/>
      <c r="I175" s="158">
        <f>ROUND(E175*H175,2)</f>
        <v>0</v>
      </c>
      <c r="J175" s="159"/>
      <c r="K175" s="158">
        <f>ROUND(E175*J175,2)</f>
        <v>0</v>
      </c>
      <c r="L175" s="158">
        <v>21</v>
      </c>
      <c r="M175" s="158">
        <f>G175*(1+L175/100)</f>
        <v>0</v>
      </c>
      <c r="N175" s="158">
        <v>0</v>
      </c>
      <c r="O175" s="158">
        <f>ROUND(E175*N175,2)</f>
        <v>0</v>
      </c>
      <c r="P175" s="158">
        <v>2.2600000000000003E-3</v>
      </c>
      <c r="Q175" s="158">
        <f>ROUND(E175*P175,2)</f>
        <v>0.02</v>
      </c>
      <c r="R175" s="158"/>
      <c r="S175" s="158" t="s">
        <v>110</v>
      </c>
      <c r="T175" s="158" t="s">
        <v>110</v>
      </c>
      <c r="U175" s="158">
        <v>0.05</v>
      </c>
      <c r="V175" s="158">
        <f>ROUND(E175*U175,2)</f>
        <v>0.5</v>
      </c>
      <c r="W175" s="158"/>
      <c r="X175" s="14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111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ht="22.5" outlineLevel="1" x14ac:dyDescent="0.2">
      <c r="A176" s="177">
        <v>134</v>
      </c>
      <c r="B176" s="178" t="s">
        <v>424</v>
      </c>
      <c r="C176" s="185" t="s">
        <v>425</v>
      </c>
      <c r="D176" s="179" t="s">
        <v>179</v>
      </c>
      <c r="E176" s="180">
        <v>4</v>
      </c>
      <c r="F176" s="191"/>
      <c r="G176" s="181">
        <f>ROUND(E176*F176,2)</f>
        <v>0</v>
      </c>
      <c r="H176" s="159"/>
      <c r="I176" s="158">
        <f>ROUND(E176*H176,2)</f>
        <v>0</v>
      </c>
      <c r="J176" s="159"/>
      <c r="K176" s="158">
        <f>ROUND(E176*J176,2)</f>
        <v>0</v>
      </c>
      <c r="L176" s="158">
        <v>21</v>
      </c>
      <c r="M176" s="158">
        <f>G176*(1+L176/100)</f>
        <v>0</v>
      </c>
      <c r="N176" s="158">
        <v>0</v>
      </c>
      <c r="O176" s="158">
        <f>ROUND(E176*N176,2)</f>
        <v>0</v>
      </c>
      <c r="P176" s="158">
        <v>0</v>
      </c>
      <c r="Q176" s="158">
        <f>ROUND(E176*P176,2)</f>
        <v>0</v>
      </c>
      <c r="R176" s="158"/>
      <c r="S176" s="158" t="s">
        <v>170</v>
      </c>
      <c r="T176" s="158" t="s">
        <v>171</v>
      </c>
      <c r="U176" s="158">
        <v>0</v>
      </c>
      <c r="V176" s="158">
        <f>ROUND(E176*U176,2)</f>
        <v>0</v>
      </c>
      <c r="W176" s="158"/>
      <c r="X176" s="149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111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77">
        <v>135</v>
      </c>
      <c r="B177" s="178" t="s">
        <v>426</v>
      </c>
      <c r="C177" s="185" t="s">
        <v>427</v>
      </c>
      <c r="D177" s="179" t="s">
        <v>212</v>
      </c>
      <c r="E177" s="180">
        <v>2.63E-2</v>
      </c>
      <c r="F177" s="191"/>
      <c r="G177" s="181">
        <f>ROUND(E177*F177,2)</f>
        <v>0</v>
      </c>
      <c r="H177" s="159"/>
      <c r="I177" s="158">
        <f>ROUND(E177*H177,2)</f>
        <v>0</v>
      </c>
      <c r="J177" s="159"/>
      <c r="K177" s="158">
        <f>ROUND(E177*J177,2)</f>
        <v>0</v>
      </c>
      <c r="L177" s="158">
        <v>21</v>
      </c>
      <c r="M177" s="158">
        <f>G177*(1+L177/100)</f>
        <v>0</v>
      </c>
      <c r="N177" s="158">
        <v>0</v>
      </c>
      <c r="O177" s="158">
        <f>ROUND(E177*N177,2)</f>
        <v>0</v>
      </c>
      <c r="P177" s="158">
        <v>0</v>
      </c>
      <c r="Q177" s="158">
        <f>ROUND(E177*P177,2)</f>
        <v>0</v>
      </c>
      <c r="R177" s="158"/>
      <c r="S177" s="158" t="s">
        <v>110</v>
      </c>
      <c r="T177" s="158" t="s">
        <v>110</v>
      </c>
      <c r="U177" s="158">
        <v>4.82</v>
      </c>
      <c r="V177" s="158">
        <f>ROUND(E177*U177,2)</f>
        <v>0.13</v>
      </c>
      <c r="W177" s="158"/>
      <c r="X177" s="14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366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x14ac:dyDescent="0.2">
      <c r="A178" s="166" t="s">
        <v>105</v>
      </c>
      <c r="B178" s="167" t="s">
        <v>77</v>
      </c>
      <c r="C178" s="184" t="s">
        <v>78</v>
      </c>
      <c r="D178" s="168"/>
      <c r="E178" s="169"/>
      <c r="F178" s="170"/>
      <c r="G178" s="171">
        <f>SUMIF(AG179:AG179,"&lt;&gt;NOR",G179:G179)</f>
        <v>0</v>
      </c>
      <c r="H178" s="165"/>
      <c r="I178" s="165">
        <f>SUM(I179:I179)</f>
        <v>0</v>
      </c>
      <c r="J178" s="165"/>
      <c r="K178" s="165">
        <f>SUM(K179:K179)</f>
        <v>0</v>
      </c>
      <c r="L178" s="165"/>
      <c r="M178" s="165">
        <f>SUM(M179:M179)</f>
        <v>0</v>
      </c>
      <c r="N178" s="165"/>
      <c r="O178" s="165">
        <f>SUM(O179:O179)</f>
        <v>0</v>
      </c>
      <c r="P178" s="165"/>
      <c r="Q178" s="165">
        <f>SUM(Q179:Q179)</f>
        <v>0</v>
      </c>
      <c r="R178" s="165"/>
      <c r="S178" s="165"/>
      <c r="T178" s="165"/>
      <c r="U178" s="165"/>
      <c r="V178" s="165">
        <f>SUM(V179:V179)</f>
        <v>1.56</v>
      </c>
      <c r="W178" s="165"/>
      <c r="AG178" t="s">
        <v>106</v>
      </c>
    </row>
    <row r="179" spans="1:60" outlineLevel="1" x14ac:dyDescent="0.2">
      <c r="A179" s="177">
        <v>136</v>
      </c>
      <c r="B179" s="178" t="s">
        <v>428</v>
      </c>
      <c r="C179" s="185" t="s">
        <v>429</v>
      </c>
      <c r="D179" s="179" t="s">
        <v>120</v>
      </c>
      <c r="E179" s="180">
        <v>60</v>
      </c>
      <c r="F179" s="191"/>
      <c r="G179" s="181">
        <f>ROUND(E179*F179,2)</f>
        <v>0</v>
      </c>
      <c r="H179" s="159"/>
      <c r="I179" s="158">
        <f>ROUND(E179*H179,2)</f>
        <v>0</v>
      </c>
      <c r="J179" s="159"/>
      <c r="K179" s="158">
        <f>ROUND(E179*J179,2)</f>
        <v>0</v>
      </c>
      <c r="L179" s="158">
        <v>21</v>
      </c>
      <c r="M179" s="158">
        <f>G179*(1+L179/100)</f>
        <v>0</v>
      </c>
      <c r="N179" s="158">
        <v>6.0000000000000002E-5</v>
      </c>
      <c r="O179" s="158">
        <f>ROUND(E179*N179,2)</f>
        <v>0</v>
      </c>
      <c r="P179" s="158">
        <v>0</v>
      </c>
      <c r="Q179" s="158">
        <f>ROUND(E179*P179,2)</f>
        <v>0</v>
      </c>
      <c r="R179" s="158"/>
      <c r="S179" s="158" t="s">
        <v>110</v>
      </c>
      <c r="T179" s="158" t="s">
        <v>110</v>
      </c>
      <c r="U179" s="158">
        <v>2.6000000000000002E-2</v>
      </c>
      <c r="V179" s="158">
        <f>ROUND(E179*U179,2)</f>
        <v>1.56</v>
      </c>
      <c r="W179" s="158"/>
      <c r="X179" s="14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111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x14ac:dyDescent="0.2">
      <c r="A180" s="166" t="s">
        <v>105</v>
      </c>
      <c r="B180" s="167" t="s">
        <v>79</v>
      </c>
      <c r="C180" s="184" t="s">
        <v>30</v>
      </c>
      <c r="D180" s="168"/>
      <c r="E180" s="169"/>
      <c r="F180" s="170"/>
      <c r="G180" s="171">
        <f>SUMIF(AG181:AG181,"&lt;&gt;NOR",G181:G181)</f>
        <v>0</v>
      </c>
      <c r="H180" s="165"/>
      <c r="I180" s="165">
        <f>SUM(I181:I181)</f>
        <v>0</v>
      </c>
      <c r="J180" s="165"/>
      <c r="K180" s="165">
        <f>SUM(K181:K181)</f>
        <v>0</v>
      </c>
      <c r="L180" s="165"/>
      <c r="M180" s="165">
        <f>SUM(M181:M181)</f>
        <v>0</v>
      </c>
      <c r="N180" s="165"/>
      <c r="O180" s="165">
        <f>SUM(O181:O181)</f>
        <v>0</v>
      </c>
      <c r="P180" s="165"/>
      <c r="Q180" s="165">
        <f>SUM(Q181:Q181)</f>
        <v>0</v>
      </c>
      <c r="R180" s="165"/>
      <c r="S180" s="165"/>
      <c r="T180" s="165"/>
      <c r="U180" s="165"/>
      <c r="V180" s="165">
        <f>SUM(V181:V181)</f>
        <v>0</v>
      </c>
      <c r="W180" s="165"/>
      <c r="AG180" t="s">
        <v>106</v>
      </c>
    </row>
    <row r="181" spans="1:60" ht="22.5" outlineLevel="1" x14ac:dyDescent="0.2">
      <c r="A181" s="172">
        <v>137</v>
      </c>
      <c r="B181" s="173" t="s">
        <v>430</v>
      </c>
      <c r="C181" s="186" t="s">
        <v>431</v>
      </c>
      <c r="D181" s="174" t="s">
        <v>432</v>
      </c>
      <c r="E181" s="175">
        <v>1</v>
      </c>
      <c r="F181" s="192"/>
      <c r="G181" s="176">
        <f>ROUND(E181*F181,2)</f>
        <v>0</v>
      </c>
      <c r="H181" s="159"/>
      <c r="I181" s="158">
        <f>ROUND(E181*H181,2)</f>
        <v>0</v>
      </c>
      <c r="J181" s="159"/>
      <c r="K181" s="158">
        <f>ROUND(E181*J181,2)</f>
        <v>0</v>
      </c>
      <c r="L181" s="158">
        <v>21</v>
      </c>
      <c r="M181" s="158">
        <f>G181*(1+L181/100)</f>
        <v>0</v>
      </c>
      <c r="N181" s="158">
        <v>0</v>
      </c>
      <c r="O181" s="158">
        <f>ROUND(E181*N181,2)</f>
        <v>0</v>
      </c>
      <c r="P181" s="158">
        <v>0</v>
      </c>
      <c r="Q181" s="158">
        <f>ROUND(E181*P181,2)</f>
        <v>0</v>
      </c>
      <c r="R181" s="158"/>
      <c r="S181" s="158" t="s">
        <v>110</v>
      </c>
      <c r="T181" s="158" t="s">
        <v>171</v>
      </c>
      <c r="U181" s="158">
        <v>0</v>
      </c>
      <c r="V181" s="158">
        <f>ROUND(E181*U181,2)</f>
        <v>0</v>
      </c>
      <c r="W181" s="158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433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x14ac:dyDescent="0.2">
      <c r="A182" s="5"/>
      <c r="B182" s="6"/>
      <c r="C182" s="188"/>
      <c r="D182" s="8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AE182">
        <v>15</v>
      </c>
      <c r="AF182">
        <v>21</v>
      </c>
    </row>
    <row r="183" spans="1:60" x14ac:dyDescent="0.2">
      <c r="A183" s="152"/>
      <c r="B183" s="153" t="s">
        <v>31</v>
      </c>
      <c r="C183" s="189"/>
      <c r="D183" s="154"/>
      <c r="E183" s="155"/>
      <c r="F183" s="155"/>
      <c r="G183" s="183">
        <f>G8+G44+G57+G60+G67+G139+G141+G143+G154+G165+G173+G178+G180</f>
        <v>0</v>
      </c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AE183">
        <f>SUMIF(L7:L181,AE182,G7:G181)</f>
        <v>0</v>
      </c>
      <c r="AF183">
        <f>SUMIF(L7:L181,AF182,G7:G181)</f>
        <v>0</v>
      </c>
      <c r="AG183" t="s">
        <v>434</v>
      </c>
    </row>
    <row r="184" spans="1:60" x14ac:dyDescent="0.2">
      <c r="A184" s="5"/>
      <c r="B184" s="6"/>
      <c r="C184" s="188"/>
      <c r="D184" s="8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60" x14ac:dyDescent="0.2">
      <c r="A185" s="5"/>
      <c r="B185" s="6"/>
      <c r="C185" s="188"/>
      <c r="D185" s="8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60" x14ac:dyDescent="0.2">
      <c r="A186" s="244" t="s">
        <v>435</v>
      </c>
      <c r="B186" s="244"/>
      <c r="C186" s="245"/>
      <c r="D186" s="8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60" x14ac:dyDescent="0.2">
      <c r="A187" s="246"/>
      <c r="B187" s="247"/>
      <c r="C187" s="248"/>
      <c r="D187" s="247"/>
      <c r="E187" s="247"/>
      <c r="F187" s="247"/>
      <c r="G187" s="249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AG187" t="s">
        <v>436</v>
      </c>
    </row>
    <row r="188" spans="1:60" x14ac:dyDescent="0.2">
      <c r="A188" s="250"/>
      <c r="B188" s="251"/>
      <c r="C188" s="252"/>
      <c r="D188" s="251"/>
      <c r="E188" s="251"/>
      <c r="F188" s="251"/>
      <c r="G188" s="253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60" x14ac:dyDescent="0.2">
      <c r="A189" s="250"/>
      <c r="B189" s="251"/>
      <c r="C189" s="252"/>
      <c r="D189" s="251"/>
      <c r="E189" s="251"/>
      <c r="F189" s="251"/>
      <c r="G189" s="253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60" x14ac:dyDescent="0.2">
      <c r="A190" s="250"/>
      <c r="B190" s="251"/>
      <c r="C190" s="252"/>
      <c r="D190" s="251"/>
      <c r="E190" s="251"/>
      <c r="F190" s="251"/>
      <c r="G190" s="253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60" x14ac:dyDescent="0.2">
      <c r="A191" s="254"/>
      <c r="B191" s="255"/>
      <c r="C191" s="256"/>
      <c r="D191" s="255"/>
      <c r="E191" s="255"/>
      <c r="F191" s="255"/>
      <c r="G191" s="257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60" x14ac:dyDescent="0.2">
      <c r="A192" s="5"/>
      <c r="B192" s="6"/>
      <c r="C192" s="188"/>
      <c r="D192" s="8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3:33" x14ac:dyDescent="0.2">
      <c r="C193" s="190"/>
      <c r="D193" s="140"/>
      <c r="AG193" t="s">
        <v>438</v>
      </c>
    </row>
    <row r="194" spans="3:33" x14ac:dyDescent="0.2">
      <c r="D194" s="140"/>
    </row>
    <row r="195" spans="3:33" x14ac:dyDescent="0.2">
      <c r="D195" s="140"/>
    </row>
    <row r="196" spans="3:33" x14ac:dyDescent="0.2">
      <c r="D196" s="140"/>
    </row>
    <row r="197" spans="3:33" x14ac:dyDescent="0.2">
      <c r="D197" s="140"/>
    </row>
    <row r="198" spans="3:33" x14ac:dyDescent="0.2">
      <c r="D198" s="140"/>
    </row>
    <row r="199" spans="3:33" x14ac:dyDescent="0.2">
      <c r="D199" s="140"/>
    </row>
    <row r="200" spans="3:33" x14ac:dyDescent="0.2">
      <c r="D200" s="140"/>
    </row>
    <row r="201" spans="3:33" x14ac:dyDescent="0.2">
      <c r="D201" s="140"/>
    </row>
    <row r="202" spans="3:33" x14ac:dyDescent="0.2">
      <c r="D202" s="140"/>
    </row>
    <row r="203" spans="3:33" x14ac:dyDescent="0.2">
      <c r="D203" s="140"/>
    </row>
    <row r="204" spans="3:33" x14ac:dyDescent="0.2">
      <c r="D204" s="140"/>
    </row>
    <row r="205" spans="3:33" x14ac:dyDescent="0.2">
      <c r="D205" s="140"/>
    </row>
    <row r="206" spans="3:33" x14ac:dyDescent="0.2">
      <c r="D206" s="140"/>
    </row>
    <row r="207" spans="3:33" x14ac:dyDescent="0.2">
      <c r="D207" s="140"/>
    </row>
    <row r="208" spans="3:33" x14ac:dyDescent="0.2">
      <c r="D208" s="140"/>
    </row>
    <row r="209" spans="4:4" x14ac:dyDescent="0.2">
      <c r="D209" s="140"/>
    </row>
    <row r="210" spans="4:4" x14ac:dyDescent="0.2">
      <c r="D210" s="140"/>
    </row>
    <row r="211" spans="4:4" x14ac:dyDescent="0.2">
      <c r="D211" s="140"/>
    </row>
    <row r="212" spans="4:4" x14ac:dyDescent="0.2">
      <c r="D212" s="140"/>
    </row>
    <row r="213" spans="4:4" x14ac:dyDescent="0.2">
      <c r="D213" s="140"/>
    </row>
    <row r="214" spans="4:4" x14ac:dyDescent="0.2">
      <c r="D214" s="140"/>
    </row>
    <row r="215" spans="4:4" x14ac:dyDescent="0.2">
      <c r="D215" s="140"/>
    </row>
    <row r="216" spans="4:4" x14ac:dyDescent="0.2">
      <c r="D216" s="140"/>
    </row>
    <row r="217" spans="4:4" x14ac:dyDescent="0.2">
      <c r="D217" s="140"/>
    </row>
    <row r="218" spans="4:4" x14ac:dyDescent="0.2">
      <c r="D218" s="140"/>
    </row>
    <row r="219" spans="4:4" x14ac:dyDescent="0.2">
      <c r="D219" s="140"/>
    </row>
    <row r="220" spans="4:4" x14ac:dyDescent="0.2">
      <c r="D220" s="140"/>
    </row>
    <row r="221" spans="4:4" x14ac:dyDescent="0.2">
      <c r="D221" s="140"/>
    </row>
    <row r="222" spans="4:4" x14ac:dyDescent="0.2">
      <c r="D222" s="140"/>
    </row>
    <row r="223" spans="4:4" x14ac:dyDescent="0.2">
      <c r="D223" s="140"/>
    </row>
    <row r="224" spans="4:4" x14ac:dyDescent="0.2">
      <c r="D224" s="140"/>
    </row>
    <row r="225" spans="4:4" x14ac:dyDescent="0.2">
      <c r="D225" s="140"/>
    </row>
    <row r="226" spans="4:4" x14ac:dyDescent="0.2">
      <c r="D226" s="140"/>
    </row>
    <row r="227" spans="4:4" x14ac:dyDescent="0.2">
      <c r="D227" s="140"/>
    </row>
    <row r="228" spans="4:4" x14ac:dyDescent="0.2">
      <c r="D228" s="140"/>
    </row>
    <row r="229" spans="4:4" x14ac:dyDescent="0.2">
      <c r="D229" s="140"/>
    </row>
    <row r="230" spans="4:4" x14ac:dyDescent="0.2">
      <c r="D230" s="140"/>
    </row>
    <row r="231" spans="4:4" x14ac:dyDescent="0.2">
      <c r="D231" s="140"/>
    </row>
    <row r="232" spans="4:4" x14ac:dyDescent="0.2">
      <c r="D232" s="140"/>
    </row>
    <row r="233" spans="4:4" x14ac:dyDescent="0.2">
      <c r="D233" s="140"/>
    </row>
    <row r="234" spans="4:4" x14ac:dyDescent="0.2">
      <c r="D234" s="140"/>
    </row>
    <row r="235" spans="4:4" x14ac:dyDescent="0.2">
      <c r="D235" s="140"/>
    </row>
    <row r="236" spans="4:4" x14ac:dyDescent="0.2">
      <c r="D236" s="140"/>
    </row>
    <row r="237" spans="4:4" x14ac:dyDescent="0.2">
      <c r="D237" s="140"/>
    </row>
    <row r="238" spans="4:4" x14ac:dyDescent="0.2">
      <c r="D238" s="140"/>
    </row>
    <row r="239" spans="4:4" x14ac:dyDescent="0.2">
      <c r="D239" s="140"/>
    </row>
    <row r="240" spans="4:4" x14ac:dyDescent="0.2">
      <c r="D240" s="140"/>
    </row>
    <row r="241" spans="4:4" x14ac:dyDescent="0.2">
      <c r="D241" s="140"/>
    </row>
    <row r="242" spans="4:4" x14ac:dyDescent="0.2">
      <c r="D242" s="140"/>
    </row>
    <row r="243" spans="4:4" x14ac:dyDescent="0.2">
      <c r="D243" s="140"/>
    </row>
    <row r="244" spans="4:4" x14ac:dyDescent="0.2">
      <c r="D244" s="140"/>
    </row>
    <row r="245" spans="4:4" x14ac:dyDescent="0.2">
      <c r="D245" s="140"/>
    </row>
    <row r="246" spans="4:4" x14ac:dyDescent="0.2">
      <c r="D246" s="140"/>
    </row>
    <row r="247" spans="4:4" x14ac:dyDescent="0.2">
      <c r="D247" s="140"/>
    </row>
    <row r="248" spans="4:4" x14ac:dyDescent="0.2">
      <c r="D248" s="140"/>
    </row>
    <row r="249" spans="4:4" x14ac:dyDescent="0.2">
      <c r="D249" s="140"/>
    </row>
    <row r="250" spans="4:4" x14ac:dyDescent="0.2">
      <c r="D250" s="140"/>
    </row>
    <row r="251" spans="4:4" x14ac:dyDescent="0.2">
      <c r="D251" s="140"/>
    </row>
    <row r="252" spans="4:4" x14ac:dyDescent="0.2">
      <c r="D252" s="140"/>
    </row>
    <row r="253" spans="4:4" x14ac:dyDescent="0.2">
      <c r="D253" s="140"/>
    </row>
    <row r="254" spans="4:4" x14ac:dyDescent="0.2">
      <c r="D254" s="140"/>
    </row>
    <row r="255" spans="4:4" x14ac:dyDescent="0.2">
      <c r="D255" s="140"/>
    </row>
    <row r="256" spans="4:4" x14ac:dyDescent="0.2">
      <c r="D256" s="140"/>
    </row>
    <row r="257" spans="4:4" x14ac:dyDescent="0.2">
      <c r="D257" s="140"/>
    </row>
    <row r="258" spans="4:4" x14ac:dyDescent="0.2">
      <c r="D258" s="140"/>
    </row>
    <row r="259" spans="4:4" x14ac:dyDescent="0.2">
      <c r="D259" s="140"/>
    </row>
    <row r="260" spans="4:4" x14ac:dyDescent="0.2">
      <c r="D260" s="140"/>
    </row>
    <row r="261" spans="4:4" x14ac:dyDescent="0.2">
      <c r="D261" s="140"/>
    </row>
    <row r="262" spans="4:4" x14ac:dyDescent="0.2">
      <c r="D262" s="140"/>
    </row>
    <row r="263" spans="4:4" x14ac:dyDescent="0.2">
      <c r="D263" s="140"/>
    </row>
    <row r="264" spans="4:4" x14ac:dyDescent="0.2">
      <c r="D264" s="140"/>
    </row>
    <row r="265" spans="4:4" x14ac:dyDescent="0.2">
      <c r="D265" s="140"/>
    </row>
    <row r="266" spans="4:4" x14ac:dyDescent="0.2">
      <c r="D266" s="140"/>
    </row>
    <row r="267" spans="4:4" x14ac:dyDescent="0.2">
      <c r="D267" s="140"/>
    </row>
    <row r="268" spans="4:4" x14ac:dyDescent="0.2">
      <c r="D268" s="140"/>
    </row>
    <row r="269" spans="4:4" x14ac:dyDescent="0.2">
      <c r="D269" s="140"/>
    </row>
    <row r="270" spans="4:4" x14ac:dyDescent="0.2">
      <c r="D270" s="140"/>
    </row>
    <row r="271" spans="4:4" x14ac:dyDescent="0.2">
      <c r="D271" s="140"/>
    </row>
    <row r="272" spans="4:4" x14ac:dyDescent="0.2">
      <c r="D272" s="140"/>
    </row>
    <row r="273" spans="4:4" x14ac:dyDescent="0.2">
      <c r="D273" s="140"/>
    </row>
    <row r="274" spans="4:4" x14ac:dyDescent="0.2">
      <c r="D274" s="140"/>
    </row>
    <row r="275" spans="4:4" x14ac:dyDescent="0.2">
      <c r="D275" s="140"/>
    </row>
    <row r="276" spans="4:4" x14ac:dyDescent="0.2">
      <c r="D276" s="140"/>
    </row>
    <row r="277" spans="4:4" x14ac:dyDescent="0.2">
      <c r="D277" s="140"/>
    </row>
    <row r="278" spans="4:4" x14ac:dyDescent="0.2">
      <c r="D278" s="140"/>
    </row>
    <row r="279" spans="4:4" x14ac:dyDescent="0.2">
      <c r="D279" s="140"/>
    </row>
    <row r="280" spans="4:4" x14ac:dyDescent="0.2">
      <c r="D280" s="140"/>
    </row>
    <row r="281" spans="4:4" x14ac:dyDescent="0.2">
      <c r="D281" s="140"/>
    </row>
    <row r="282" spans="4:4" x14ac:dyDescent="0.2">
      <c r="D282" s="140"/>
    </row>
    <row r="283" spans="4:4" x14ac:dyDescent="0.2">
      <c r="D283" s="140"/>
    </row>
    <row r="284" spans="4:4" x14ac:dyDescent="0.2">
      <c r="D284" s="140"/>
    </row>
    <row r="285" spans="4:4" x14ac:dyDescent="0.2">
      <c r="D285" s="140"/>
    </row>
    <row r="286" spans="4:4" x14ac:dyDescent="0.2">
      <c r="D286" s="140"/>
    </row>
    <row r="287" spans="4:4" x14ac:dyDescent="0.2">
      <c r="D287" s="140"/>
    </row>
    <row r="288" spans="4:4" x14ac:dyDescent="0.2">
      <c r="D288" s="140"/>
    </row>
    <row r="289" spans="4:4" x14ac:dyDescent="0.2">
      <c r="D289" s="140"/>
    </row>
    <row r="290" spans="4:4" x14ac:dyDescent="0.2">
      <c r="D290" s="140"/>
    </row>
    <row r="291" spans="4:4" x14ac:dyDescent="0.2">
      <c r="D291" s="140"/>
    </row>
    <row r="292" spans="4:4" x14ac:dyDescent="0.2">
      <c r="D292" s="140"/>
    </row>
    <row r="293" spans="4:4" x14ac:dyDescent="0.2">
      <c r="D293" s="140"/>
    </row>
    <row r="294" spans="4:4" x14ac:dyDescent="0.2">
      <c r="D294" s="140"/>
    </row>
    <row r="295" spans="4:4" x14ac:dyDescent="0.2">
      <c r="D295" s="140"/>
    </row>
    <row r="296" spans="4:4" x14ac:dyDescent="0.2">
      <c r="D296" s="140"/>
    </row>
    <row r="297" spans="4:4" x14ac:dyDescent="0.2">
      <c r="D297" s="140"/>
    </row>
    <row r="298" spans="4:4" x14ac:dyDescent="0.2">
      <c r="D298" s="140"/>
    </row>
    <row r="299" spans="4:4" x14ac:dyDescent="0.2">
      <c r="D299" s="140"/>
    </row>
    <row r="300" spans="4:4" x14ac:dyDescent="0.2">
      <c r="D300" s="140"/>
    </row>
    <row r="301" spans="4:4" x14ac:dyDescent="0.2">
      <c r="D301" s="140"/>
    </row>
    <row r="302" spans="4:4" x14ac:dyDescent="0.2">
      <c r="D302" s="140"/>
    </row>
    <row r="303" spans="4:4" x14ac:dyDescent="0.2">
      <c r="D303" s="140"/>
    </row>
    <row r="304" spans="4:4" x14ac:dyDescent="0.2">
      <c r="D304" s="140"/>
    </row>
    <row r="305" spans="4:4" x14ac:dyDescent="0.2">
      <c r="D305" s="140"/>
    </row>
    <row r="306" spans="4:4" x14ac:dyDescent="0.2">
      <c r="D306" s="140"/>
    </row>
    <row r="307" spans="4:4" x14ac:dyDescent="0.2">
      <c r="D307" s="140"/>
    </row>
    <row r="308" spans="4:4" x14ac:dyDescent="0.2">
      <c r="D308" s="140"/>
    </row>
    <row r="309" spans="4:4" x14ac:dyDescent="0.2">
      <c r="D309" s="140"/>
    </row>
    <row r="310" spans="4:4" x14ac:dyDescent="0.2">
      <c r="D310" s="140"/>
    </row>
    <row r="311" spans="4:4" x14ac:dyDescent="0.2">
      <c r="D311" s="140"/>
    </row>
    <row r="312" spans="4:4" x14ac:dyDescent="0.2">
      <c r="D312" s="140"/>
    </row>
    <row r="313" spans="4:4" x14ac:dyDescent="0.2">
      <c r="D313" s="140"/>
    </row>
    <row r="314" spans="4:4" x14ac:dyDescent="0.2">
      <c r="D314" s="140"/>
    </row>
    <row r="315" spans="4:4" x14ac:dyDescent="0.2">
      <c r="D315" s="140"/>
    </row>
    <row r="316" spans="4:4" x14ac:dyDescent="0.2">
      <c r="D316" s="140"/>
    </row>
    <row r="317" spans="4:4" x14ac:dyDescent="0.2">
      <c r="D317" s="140"/>
    </row>
    <row r="318" spans="4:4" x14ac:dyDescent="0.2">
      <c r="D318" s="140"/>
    </row>
    <row r="319" spans="4:4" x14ac:dyDescent="0.2">
      <c r="D319" s="140"/>
    </row>
    <row r="320" spans="4:4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</sheetData>
  <sheetProtection algorithmName="SHA-512" hashValue="EszZvD/dQlnKpgJseFRpXdv9umw5P75uz2NPsYnlNJCz+MvC1CLj4u5PKRmx99PFjWqy8HlaKeQfhf7VRrNQgw==" saltValue="aeKtmHzNQyveVnZDc45i7g==" spinCount="100000" sheet="1" objects="1" scenarios="1"/>
  <mergeCells count="23">
    <mergeCell ref="C97:G97"/>
    <mergeCell ref="C98:G98"/>
    <mergeCell ref="A1:G1"/>
    <mergeCell ref="C2:G2"/>
    <mergeCell ref="C3:G3"/>
    <mergeCell ref="C4:G4"/>
    <mergeCell ref="C87:G87"/>
    <mergeCell ref="A186:C186"/>
    <mergeCell ref="A187:G191"/>
    <mergeCell ref="C83:G83"/>
    <mergeCell ref="C84:G84"/>
    <mergeCell ref="C85:G85"/>
    <mergeCell ref="C86:G86"/>
    <mergeCell ref="C92:G92"/>
    <mergeCell ref="C88:G88"/>
    <mergeCell ref="C89:G89"/>
    <mergeCell ref="C90:G90"/>
    <mergeCell ref="C91:G91"/>
    <mergeCell ref="C99:G99"/>
    <mergeCell ref="C100:G100"/>
    <mergeCell ref="C94:G94"/>
    <mergeCell ref="C95:G95"/>
    <mergeCell ref="C96:G96"/>
  </mergeCells>
  <pageMargins left="0.59055118110236204" right="0.196850393700787" top="0.78740157499999996" bottom="0.78740157499999996" header="0.3" footer="0.3"/>
  <pageSetup paperSize="9" orientation="portrait" horizontalDpi="4294967294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IO03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'IO03 1 Pol'!Názvy_tisku</vt:lpstr>
      <vt:lpstr>oadresa</vt:lpstr>
      <vt:lpstr>Stavba!Objednatel</vt:lpstr>
      <vt:lpstr>Stavba!Objekt</vt:lpstr>
      <vt:lpstr>'IO03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Ladislav Gróf</cp:lastModifiedBy>
  <cp:lastPrinted>2018-10-10T07:44:09Z</cp:lastPrinted>
  <dcterms:created xsi:type="dcterms:W3CDTF">2009-04-08T07:15:50Z</dcterms:created>
  <dcterms:modified xsi:type="dcterms:W3CDTF">2020-03-30T06:49:21Z</dcterms:modified>
</cp:coreProperties>
</file>